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.51\Obmen\Депонян\"/>
    </mc:Choice>
  </mc:AlternateContent>
  <bookViews>
    <workbookView xWindow="0" yWindow="0" windowWidth="28800" windowHeight="12435"/>
  </bookViews>
  <sheets>
    <sheet name="План на 1.03.2017-2" sheetId="37" r:id="rId1"/>
  </sheets>
  <definedNames>
    <definedName name="_xlnm.Print_Area" localSheetId="0">'План на 1.03.2017-2'!$A$1:$H$108</definedName>
  </definedNames>
  <calcPr calcId="152511"/>
</workbook>
</file>

<file path=xl/calcChain.xml><?xml version="1.0" encoding="utf-8"?>
<calcChain xmlns="http://schemas.openxmlformats.org/spreadsheetml/2006/main">
  <c r="J60" i="37" l="1"/>
  <c r="G102" i="37"/>
  <c r="G98" i="37" l="1"/>
  <c r="G95" i="37" l="1"/>
  <c r="G94" i="37"/>
  <c r="G92" i="37"/>
  <c r="G65" i="37"/>
  <c r="G93" i="37"/>
  <c r="G88" i="37"/>
  <c r="G87" i="37"/>
  <c r="G99" i="37"/>
  <c r="F75" i="37" l="1"/>
  <c r="G97" i="37"/>
  <c r="G103" i="37" s="1"/>
  <c r="G100" i="37" l="1"/>
  <c r="G45" i="37" l="1"/>
  <c r="F22" i="37"/>
  <c r="F24" i="37" s="1"/>
  <c r="F45" i="37"/>
  <c r="F51" i="37"/>
  <c r="F55" i="37"/>
  <c r="G21" i="37"/>
  <c r="F21" i="37"/>
  <c r="G26" i="37"/>
  <c r="G75" i="37"/>
  <c r="G51" i="37"/>
  <c r="G24" i="37"/>
  <c r="G55" i="37" l="1"/>
  <c r="G101" i="37" l="1"/>
</calcChain>
</file>

<file path=xl/sharedStrings.xml><?xml version="1.0" encoding="utf-8"?>
<sst xmlns="http://schemas.openxmlformats.org/spreadsheetml/2006/main" count="377" uniqueCount="164">
  <si>
    <t>№ п/п</t>
  </si>
  <si>
    <t>Наименование объекта, адрес</t>
  </si>
  <si>
    <t>Перечень работ</t>
  </si>
  <si>
    <t>Утверждаю:</t>
  </si>
  <si>
    <t>ПЛАН</t>
  </si>
  <si>
    <t>м</t>
  </si>
  <si>
    <t>Источник финансирования</t>
  </si>
  <si>
    <t>ИТОГО по водоотведению</t>
  </si>
  <si>
    <t>Согласовано:</t>
  </si>
  <si>
    <t>в том числе, за счет тарифа</t>
  </si>
  <si>
    <t>за счет средств Субсидии</t>
  </si>
  <si>
    <t>к-т</t>
  </si>
  <si>
    <t>Трубопровод ХВС</t>
  </si>
  <si>
    <t>Материал</t>
  </si>
  <si>
    <t>Ввод к МКД № 26, по ул. Ленина от УТ-35/1</t>
  </si>
  <si>
    <t>Ввод к МКД № 26, по ул. Отке от УТ-25/2</t>
  </si>
  <si>
    <t>Ввод к МКД № 28, по ул. Отке от УТ-25/2</t>
  </si>
  <si>
    <t>Ввод к МКД № 38, по ул. Отке от УТ-18/5</t>
  </si>
  <si>
    <t>Ввод к МКД № 42, по ул. Отке от УТ-16/5</t>
  </si>
  <si>
    <t>Замена</t>
  </si>
  <si>
    <t>Трубопровод от УТ-26/2  до УТ-25/2 (ул. Отке, 26)</t>
  </si>
  <si>
    <t>Един. измерения</t>
  </si>
  <si>
    <t>___________________</t>
  </si>
  <si>
    <t>Прибор</t>
  </si>
  <si>
    <t>Установка приборов учёта на выпусках 3, 5, 6 в наземных павильонах</t>
  </si>
  <si>
    <t>шт</t>
  </si>
  <si>
    <t>Жилищный фонд</t>
  </si>
  <si>
    <t>ИТОГО по Жилищному фонду</t>
  </si>
  <si>
    <t>За счет субсидии</t>
  </si>
  <si>
    <t>нет финансирования</t>
  </si>
  <si>
    <t>Виды работ</t>
  </si>
  <si>
    <t>Сметная стои-мость, руб.</t>
  </si>
  <si>
    <t>Наименование объекта</t>
  </si>
  <si>
    <t>Источник финансиро-вания</t>
  </si>
  <si>
    <t>Длина                  уч-ка,              м</t>
  </si>
  <si>
    <t>ИТОГО по магистральным сетям ХВС</t>
  </si>
  <si>
    <t>А.В. Половодов</t>
  </si>
  <si>
    <t>м.п.</t>
  </si>
  <si>
    <t>Глава Администрации городского округа Анадырь</t>
  </si>
  <si>
    <t xml:space="preserve"> _______________________ И.В. Давиденко</t>
  </si>
  <si>
    <t>"____"_________________2017 г.</t>
  </si>
  <si>
    <t>"____" ______________ 2017 г.</t>
  </si>
  <si>
    <t>Трубопровод от УТ-26/6 до ЦБ (Отке, 13)</t>
  </si>
  <si>
    <r>
      <t>Трубопровод от УТ-35/2 (ул. Тевлянто, 2 ) до УТ-36а/2 (</t>
    </r>
    <r>
      <rPr>
        <sz val="10.199999999999999"/>
        <rFont val="Times New Roman"/>
        <family val="1"/>
        <charset val="204"/>
      </rPr>
      <t>Отке, 30</t>
    </r>
    <r>
      <rPr>
        <sz val="12"/>
        <rFont val="Times New Roman"/>
        <family val="1"/>
        <charset val="204"/>
      </rPr>
      <t>)</t>
    </r>
  </si>
  <si>
    <t>Ввод к МКД № 4, по ул. Энергетиков от УТ-18/7</t>
  </si>
  <si>
    <t>Ввод к МКД № 6, по ул. Энергетиков от УТ-17/7</t>
  </si>
  <si>
    <t>Трубопровод ГВС</t>
  </si>
  <si>
    <t>ИТОГО по магистральным сетям ГВС</t>
  </si>
  <si>
    <t xml:space="preserve">Трубопровод от ЦТП № 3 до УТ-1/3 </t>
  </si>
  <si>
    <r>
      <t>Трубопровод от УТ-30/2 (ул.Отке, 34 б ) до УТ-32/2 (</t>
    </r>
    <r>
      <rPr>
        <sz val="10.199999999999999"/>
        <rFont val="Times New Roman"/>
        <family val="1"/>
        <charset val="204"/>
      </rPr>
      <t>Тевлянто, 8</t>
    </r>
    <r>
      <rPr>
        <sz val="12"/>
        <rFont val="Times New Roman"/>
        <family val="1"/>
        <charset val="204"/>
      </rPr>
      <t>)</t>
    </r>
  </si>
  <si>
    <t>ИТОГО по магистральным сетям ТС</t>
  </si>
  <si>
    <t>Трубопровод ТС</t>
  </si>
  <si>
    <t>Замена магистральных сетей холодного, горячего водоснабжения и тепловыхсетей</t>
  </si>
  <si>
    <t>Ввод к МКД № 44а по ул. Ленина от УТ-27/1</t>
  </si>
  <si>
    <t>Ввод к МКД № 2-2а по ул. Беринга от УТ-11/1</t>
  </si>
  <si>
    <t>Ввода холодного, горячего водоснабжения и тепловых сетей в жилые дома</t>
  </si>
  <si>
    <t>ИТОГО по вводам ТС</t>
  </si>
  <si>
    <t>ИТОГО по вводам ГВС</t>
  </si>
  <si>
    <t>ИТОГО по вводам ХВС</t>
  </si>
  <si>
    <t>Замена канализации</t>
  </si>
  <si>
    <t>Трубопровод  от МКД № 1 ул. Отке до МКД ул. Мира, 7</t>
  </si>
  <si>
    <t>Трубопровод  от УТ-15/7 (Энергетиков, 10) до УТ-14.1/7  (Энергетиков, 14)</t>
  </si>
  <si>
    <t>ЦТП</t>
  </si>
  <si>
    <r>
      <t>Трубопровод ХВС в ЦТП № 5,7 (В</t>
    </r>
    <r>
      <rPr>
        <sz val="11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>)</t>
    </r>
  </si>
  <si>
    <r>
      <t>Трубопровод ГВС в ЦТП № 11 (Т</t>
    </r>
    <r>
      <rPr>
        <sz val="11"/>
        <rFont val="Times New Roman"/>
        <family val="1"/>
        <charset val="204"/>
      </rPr>
      <t>3, Т</t>
    </r>
    <r>
      <rPr>
        <sz val="10"/>
        <rFont val="Times New Roman"/>
        <family val="1"/>
        <charset val="204"/>
      </rPr>
      <t>4</t>
    </r>
    <r>
      <rPr>
        <sz val="12"/>
        <rFont val="Times New Roman"/>
        <family val="1"/>
        <charset val="204"/>
      </rPr>
      <t>)</t>
    </r>
  </si>
  <si>
    <r>
      <t>Трубопровод ХВС в ЦТП № 11 (В</t>
    </r>
    <r>
      <rPr>
        <sz val="11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>)</t>
    </r>
  </si>
  <si>
    <t>ИТОГО по ЦТП</t>
  </si>
  <si>
    <t>Длина уч-ка, м</t>
  </si>
  <si>
    <t>Главный инженер МП "Горкоммунхоз"</t>
  </si>
  <si>
    <t>Ввод к МКД № 8, по ул. Энергетиков от УТ-16/7</t>
  </si>
  <si>
    <t>Ввод к МКД № 10, по ул. Энергетиков от УТ-15/7</t>
  </si>
  <si>
    <t>Ввод к МКД № 18, по ул. Энергетиков от УТ-15/7</t>
  </si>
  <si>
    <t>Ввод к МКД № 20, по ул. Энергетиков от УТ-15/7</t>
  </si>
  <si>
    <t>Ввод к МКД № 22, по ул. Энергетиков от УТ-15/7</t>
  </si>
  <si>
    <t>Ввод к МКД № 13, по ул. Отке от УТ-28а/6</t>
  </si>
  <si>
    <t>Ввод к МКД № 11, по ул. Энергетиков от УТ-10/5</t>
  </si>
  <si>
    <r>
      <t>п/э</t>
    </r>
    <r>
      <rPr>
        <sz val="12"/>
        <rFont val="Calibri"/>
        <family val="2"/>
        <charset val="204"/>
      </rPr>
      <t xml:space="preserve"> Ø 160</t>
    </r>
  </si>
  <si>
    <r>
      <t>п/п</t>
    </r>
    <r>
      <rPr>
        <sz val="12"/>
        <rFont val="Calibri"/>
        <family val="2"/>
        <charset val="204"/>
      </rPr>
      <t xml:space="preserve"> Ø 90</t>
    </r>
  </si>
  <si>
    <r>
      <t>п/п</t>
    </r>
    <r>
      <rPr>
        <sz val="12"/>
        <rFont val="Calibri"/>
        <family val="2"/>
        <charset val="204"/>
      </rPr>
      <t xml:space="preserve"> Ø 125</t>
    </r>
  </si>
  <si>
    <t>ст. Ø 89</t>
  </si>
  <si>
    <r>
      <t xml:space="preserve">п/п </t>
    </r>
    <r>
      <rPr>
        <sz val="12"/>
        <rFont val="Calibri"/>
        <family val="2"/>
        <charset val="204"/>
      </rPr>
      <t>Ø 63</t>
    </r>
  </si>
  <si>
    <r>
      <t xml:space="preserve">п/п </t>
    </r>
    <r>
      <rPr>
        <sz val="12"/>
        <rFont val="Calibri"/>
        <family val="2"/>
        <charset val="204"/>
      </rPr>
      <t>Ø 63/50</t>
    </r>
  </si>
  <si>
    <t>п/п Ø 125, п/п Ø 63, ст. Ø 159</t>
  </si>
  <si>
    <t>109/52/43</t>
  </si>
  <si>
    <t>48/4</t>
  </si>
  <si>
    <t>44/8/52</t>
  </si>
  <si>
    <t>18/4</t>
  </si>
  <si>
    <t>п/п Ø 125, п/п Ø 90, п/п Ø 63</t>
  </si>
  <si>
    <t>п/п Ø 125, п/п Ø 63</t>
  </si>
  <si>
    <t xml:space="preserve">п/п Ø 90, п/п Ø 63 </t>
  </si>
  <si>
    <t>Трубопровод от УТ-35/1 до ул. Ленина, д. 26</t>
  </si>
  <si>
    <t>Ремонт</t>
  </si>
  <si>
    <t>Подъезд № 1 МКД № 9 по ул. Беринга</t>
  </si>
  <si>
    <t>Подъезд № 3,4 МКД № 38 по ул. Ленина</t>
  </si>
  <si>
    <t>Подъезд № 1,2 МКД № 40 по ул. Ленина</t>
  </si>
  <si>
    <t>Подъезд № 2 МКД № 39 по ул. Отке</t>
  </si>
  <si>
    <t>Подъезд № 2 МКД № 4 по ул. Строителей</t>
  </si>
  <si>
    <t>Подъезд № 1 МКД № 8 по ул. Строителей</t>
  </si>
  <si>
    <t>Подъезд № 1,2 МКД № 7 по ул. Тевлянто</t>
  </si>
  <si>
    <t>кв. м</t>
  </si>
  <si>
    <t>Вентшахты МКД</t>
  </si>
  <si>
    <t>Примыкание вентшахт к кровле МКД</t>
  </si>
  <si>
    <t>Вентчасти канализациооной вентиляции на кровле МКД</t>
  </si>
  <si>
    <t>Кровельные отливы МКД</t>
  </si>
  <si>
    <t>Кровли тамбуров и козырьков над подъездами МКД</t>
  </si>
  <si>
    <t>Межпанельные швы МКД</t>
  </si>
  <si>
    <t>Тариф</t>
  </si>
  <si>
    <t>Трубопровод  от МКД № 3 ул. Энергетиков до МКД № 38 по ул. Отке  УТ-18а/5</t>
  </si>
  <si>
    <t>Водоотведение (канализация)</t>
  </si>
  <si>
    <t>п/п Ø 110, п/п Ø 63</t>
  </si>
  <si>
    <t>Трубопровод канализации от  УТ-14/7 до т. А в сторону (ул. Строителей , 1-1а)</t>
  </si>
  <si>
    <t>п/э Ø 160</t>
  </si>
  <si>
    <t>ст. Ø 219</t>
  </si>
  <si>
    <t>ст. Ø 273</t>
  </si>
  <si>
    <t>Установка приборов</t>
  </si>
  <si>
    <t>Ввод к МКД № 33б, по ул. Отке от УТ-25/3</t>
  </si>
  <si>
    <t>п/п Ø 63</t>
  </si>
  <si>
    <t>Ввод к МКД № 26 по ул. Ленина от УТ-35/1</t>
  </si>
  <si>
    <t>Прочистка и промывка</t>
  </si>
  <si>
    <t>Трубопровод  от т. А по ул. № 1 ул. Южная до УТ-6/2 по ул. Мира</t>
  </si>
  <si>
    <r>
      <t>п/п</t>
    </r>
    <r>
      <rPr>
        <sz val="12"/>
        <rFont val="Calibri"/>
        <family val="2"/>
        <charset val="204"/>
      </rPr>
      <t xml:space="preserve"> Ø 110</t>
    </r>
  </si>
  <si>
    <t>Трубопровод  от ЦТП № 4 до УТ-1/4 на полипропиленовые трубы</t>
  </si>
  <si>
    <t>Трубопровод  от УТ-1/4 до УТ-15/4 (Береговая, 12) на полипропиленовые трубы</t>
  </si>
  <si>
    <t>Трубопровод  от УТ-38/1 (Ленина, 35) до УТ-47.1/1 (Ленина, 27) на полипропиленовые трубы</t>
  </si>
  <si>
    <r>
      <t xml:space="preserve">п/п </t>
    </r>
    <r>
      <rPr>
        <sz val="12"/>
        <rFont val="Calibri"/>
        <family val="2"/>
        <charset val="204"/>
      </rPr>
      <t>Ø 90, п/п 63</t>
    </r>
  </si>
  <si>
    <t>ст. Ø 57</t>
  </si>
  <si>
    <t>п/п Ø 110</t>
  </si>
  <si>
    <t>мероприятий по подготовке систем жизнеобеспечения города и МКД к зимнему периоду 2017-2018 гг. (изменённый)</t>
  </si>
  <si>
    <t>Трубопровод от МКД № 17 - 15 по ул. Рультытегина до УТ-24/2</t>
  </si>
  <si>
    <t>ст. Ø 150</t>
  </si>
  <si>
    <t xml:space="preserve">Начальник ПТО МП "Горкоммунхоз" </t>
  </si>
  <si>
    <t>П.Е. Прилипко</t>
  </si>
  <si>
    <r>
      <t>Трубопровод ГВС в ЦТП № 1 (Т</t>
    </r>
    <r>
      <rPr>
        <sz val="11"/>
        <rFont val="Times New Roman"/>
        <family val="1"/>
        <charset val="204"/>
      </rPr>
      <t>3, Т</t>
    </r>
    <r>
      <rPr>
        <sz val="10"/>
        <rFont val="Times New Roman"/>
        <family val="1"/>
        <charset val="204"/>
      </rPr>
      <t>4</t>
    </r>
    <r>
      <rPr>
        <sz val="11"/>
        <rFont val="Times New Roman"/>
        <family val="1"/>
        <charset val="204"/>
      </rPr>
      <t xml:space="preserve"> на 2-й ветке</t>
    </r>
    <r>
      <rPr>
        <sz val="12"/>
        <rFont val="Times New Roman"/>
        <family val="1"/>
        <charset val="204"/>
      </rPr>
      <t>)</t>
    </r>
  </si>
  <si>
    <r>
      <t>Трубопровод ГВС в ЦТП № 1 (</t>
    </r>
    <r>
      <rPr>
        <sz val="11"/>
        <rFont val="Times New Roman"/>
        <family val="1"/>
        <charset val="204"/>
      </rPr>
      <t>Т</t>
    </r>
    <r>
      <rPr>
        <sz val="10"/>
        <rFont val="Times New Roman"/>
        <family val="1"/>
        <charset val="204"/>
      </rPr>
      <t>4</t>
    </r>
    <r>
      <rPr>
        <sz val="11"/>
        <rFont val="Times New Roman"/>
        <family val="1"/>
        <charset val="204"/>
      </rPr>
      <t xml:space="preserve"> на 1-й ветке</t>
    </r>
    <r>
      <rPr>
        <sz val="12"/>
        <rFont val="Times New Roman"/>
        <family val="1"/>
        <charset val="204"/>
      </rPr>
      <t>)</t>
    </r>
  </si>
  <si>
    <t>Трубопровод К</t>
  </si>
  <si>
    <t>Продление выпусков канализации  № 5 и № 6</t>
  </si>
  <si>
    <t>ст. Ø 219 / пэ 220</t>
  </si>
  <si>
    <t>Локальный ремонт</t>
  </si>
  <si>
    <t>Кровля МКД №26 по ул. Ленина</t>
  </si>
  <si>
    <t>Текущий ремонт</t>
  </si>
  <si>
    <t>Кровли МКД в один слой</t>
  </si>
  <si>
    <t>Кровли МКД в два слоя с ремонтом стяжки</t>
  </si>
  <si>
    <t>Вентшахты МКД№ 6 по ул. Беринга (6 шт)</t>
  </si>
  <si>
    <t>Кровля МКД из черепичного покрытия</t>
  </si>
  <si>
    <t>Подъезд № 1, 2 МКД № 24 по ул. Энергетиков</t>
  </si>
  <si>
    <t>Козырьки над подъездами</t>
  </si>
  <si>
    <t>Межпанельные швы МКД (конкурс)</t>
  </si>
  <si>
    <t>И.о. директора  МП "Горкоммунхоз"</t>
  </si>
  <si>
    <t>_______________________ А.В. Половодов</t>
  </si>
  <si>
    <t>ВСЕГО на 2017 год:</t>
  </si>
  <si>
    <t>Ввод к МКД № 10, по ул. Ленина от УТ-11/6</t>
  </si>
  <si>
    <t>Ввод к МКД № 5, по ул. Энергетиков от УТ-13/5</t>
  </si>
  <si>
    <t>Ввод к МКД № 7, по ул. Энергетиков от УТ-12/5</t>
  </si>
  <si>
    <t>Ввод к МКД № 9, по ул. Энергетиков от УТ-11.2/5</t>
  </si>
  <si>
    <t>Ввод к МКД № 3, по ул. Энергетиков от УТ-14/5</t>
  </si>
  <si>
    <t>Кол-во, под./кв. м ; м</t>
  </si>
  <si>
    <t>12 / 1895,6; 1164</t>
  </si>
  <si>
    <r>
      <t>шт/м</t>
    </r>
    <r>
      <rPr>
        <b/>
        <sz val="12"/>
        <rFont val="Calibri"/>
        <family val="2"/>
        <charset val="204"/>
      </rPr>
      <t>²; м</t>
    </r>
  </si>
  <si>
    <t xml:space="preserve"> п/п Ø 110, ст. Ø 159</t>
  </si>
  <si>
    <t>67/10</t>
  </si>
  <si>
    <r>
      <t xml:space="preserve">Трубопровод ГВС в ЦТП № 2 (Т3, </t>
    </r>
    <r>
      <rPr>
        <sz val="11"/>
        <rFont val="Times New Roman"/>
        <family val="1"/>
        <charset val="204"/>
      </rPr>
      <t>Т</t>
    </r>
    <r>
      <rPr>
        <sz val="10"/>
        <rFont val="Times New Roman"/>
        <family val="1"/>
        <charset val="204"/>
      </rPr>
      <t>4</t>
    </r>
    <r>
      <rPr>
        <sz val="11"/>
        <rFont val="Times New Roman"/>
        <family val="1"/>
        <charset val="204"/>
      </rPr>
      <t xml:space="preserve"> на 1-й ветке</t>
    </r>
    <r>
      <rPr>
        <sz val="12"/>
        <rFont val="Times New Roman"/>
        <family val="1"/>
        <charset val="204"/>
      </rPr>
      <t>)</t>
    </r>
  </si>
  <si>
    <t>п/п Ø 90, ст. Ø 159</t>
  </si>
  <si>
    <t>28/27</t>
  </si>
  <si>
    <t>Собственные средства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</si>
</sst>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 Cyr"/>
      <charset val="204"/>
    </font>
    <font>
      <sz val="11"/>
      <name val="Arial Narrow"/>
      <family val="2"/>
      <charset val="204"/>
    </font>
    <font>
      <b/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</font>
    <font>
      <sz val="10.199999999999999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Calibri"/>
      <family val="2"/>
      <charset val="204"/>
    </font>
    <font>
      <b/>
      <sz val="11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50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3" fontId="7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 shrinkToFit="1"/>
    </xf>
    <xf numFmtId="3" fontId="6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top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left" vertical="top" wrapText="1"/>
    </xf>
    <xf numFmtId="0" fontId="7" fillId="3" borderId="2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/>
    <xf numFmtId="3" fontId="7" fillId="3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7" fillId="0" borderId="2" xfId="0" applyFont="1" applyFill="1" applyBorder="1" applyAlignment="1"/>
    <xf numFmtId="0" fontId="7" fillId="0" borderId="2" xfId="0" applyFont="1" applyBorder="1" applyAlignment="1">
      <alignment horizontal="center" vertical="center" wrapText="1"/>
    </xf>
    <xf numFmtId="3" fontId="1" fillId="0" borderId="0" xfId="0" applyNumberFormat="1" applyFont="1" applyFill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right" vertical="center" wrapText="1" indent="1"/>
    </xf>
    <xf numFmtId="0" fontId="7" fillId="0" borderId="9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 shrinkToFit="1"/>
    </xf>
    <xf numFmtId="49" fontId="7" fillId="0" borderId="2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right" vertical="center" wrapText="1"/>
    </xf>
    <xf numFmtId="4" fontId="6" fillId="0" borderId="2" xfId="0" applyNumberFormat="1" applyFont="1" applyFill="1" applyBorder="1" applyAlignment="1">
      <alignment horizontal="right" vertical="center" wrapText="1"/>
    </xf>
    <xf numFmtId="4" fontId="7" fillId="3" borderId="2" xfId="0" applyNumberFormat="1" applyFont="1" applyFill="1" applyBorder="1" applyAlignment="1">
      <alignment horizontal="right" vertical="center" wrapText="1"/>
    </xf>
    <xf numFmtId="4" fontId="6" fillId="3" borderId="2" xfId="0" applyNumberFormat="1" applyFont="1" applyFill="1" applyBorder="1" applyAlignment="1">
      <alignment horizontal="right" vertical="center" wrapText="1"/>
    </xf>
    <xf numFmtId="0" fontId="7" fillId="0" borderId="0" xfId="0" applyFont="1" applyFill="1" applyAlignment="1">
      <alignment horizontal="right" vertical="center" wrapText="1"/>
    </xf>
    <xf numFmtId="0" fontId="6" fillId="0" borderId="0" xfId="0" applyFont="1" applyFill="1" applyAlignment="1">
      <alignment horizontal="right" vertical="center" wrapText="1"/>
    </xf>
    <xf numFmtId="4" fontId="7" fillId="0" borderId="0" xfId="0" applyNumberFormat="1" applyFont="1" applyFill="1" applyAlignment="1">
      <alignment horizontal="right" vertical="center" wrapText="1"/>
    </xf>
    <xf numFmtId="4" fontId="6" fillId="0" borderId="0" xfId="0" applyNumberFormat="1" applyFont="1" applyFill="1" applyAlignment="1">
      <alignment horizontal="right" vertical="center" wrapText="1"/>
    </xf>
    <xf numFmtId="3" fontId="7" fillId="0" borderId="0" xfId="0" applyNumberFormat="1" applyFont="1" applyFill="1" applyAlignment="1">
      <alignment horizontal="right" vertical="center" wrapText="1"/>
    </xf>
    <xf numFmtId="3" fontId="6" fillId="0" borderId="0" xfId="0" applyNumberFormat="1" applyFont="1" applyFill="1" applyAlignment="1">
      <alignment horizontal="right" vertical="center" wrapText="1"/>
    </xf>
    <xf numFmtId="0" fontId="7" fillId="3" borderId="2" xfId="0" applyFont="1" applyFill="1" applyBorder="1" applyAlignment="1">
      <alignment vertical="top" wrapText="1"/>
    </xf>
    <xf numFmtId="0" fontId="7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2" xfId="0" applyFont="1" applyFill="1" applyBorder="1" applyAlignment="1">
      <alignment horizontal="right" vertical="center" wrapText="1" indent="1"/>
    </xf>
    <xf numFmtId="0" fontId="7" fillId="0" borderId="8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righ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6" fillId="3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1" fontId="7" fillId="3" borderId="1" xfId="0" applyNumberFormat="1" applyFont="1" applyFill="1" applyBorder="1" applyAlignment="1">
      <alignment horizontal="center" vertical="center" wrapText="1"/>
    </xf>
    <xf numFmtId="0" fontId="7" fillId="3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4" fontId="7" fillId="3" borderId="2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Alignment="1">
      <alignment vertical="center"/>
    </xf>
    <xf numFmtId="0" fontId="7" fillId="3" borderId="6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" fontId="7" fillId="3" borderId="2" xfId="0" applyNumberFormat="1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left"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right" vertical="center" wrapText="1"/>
    </xf>
    <xf numFmtId="3" fontId="1" fillId="0" borderId="11" xfId="0" applyNumberFormat="1" applyFont="1" applyFill="1" applyBorder="1" applyAlignment="1">
      <alignment horizontal="center" vertical="center" wrapText="1"/>
    </xf>
    <xf numFmtId="4" fontId="12" fillId="0" borderId="11" xfId="0" applyNumberFormat="1" applyFont="1" applyFill="1" applyBorder="1" applyAlignment="1">
      <alignment horizontal="center" vertical="center" wrapText="1"/>
    </xf>
    <xf numFmtId="3" fontId="12" fillId="0" borderId="11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4" fontId="6" fillId="3" borderId="11" xfId="0" applyNumberFormat="1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right" vertical="center" wrapText="1"/>
    </xf>
    <xf numFmtId="0" fontId="7" fillId="0" borderId="2" xfId="0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vertical="center" wrapText="1"/>
    </xf>
    <xf numFmtId="0" fontId="7" fillId="0" borderId="8" xfId="0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right" vertical="center" wrapText="1"/>
    </xf>
    <xf numFmtId="0" fontId="6" fillId="0" borderId="7" xfId="0" applyFont="1" applyFill="1" applyBorder="1" applyAlignment="1">
      <alignment horizontal="right" vertical="center" wrapText="1"/>
    </xf>
    <xf numFmtId="0" fontId="6" fillId="0" borderId="3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 shrinkToFit="1"/>
    </xf>
    <xf numFmtId="0" fontId="7" fillId="0" borderId="0" xfId="0" applyFont="1" applyFill="1" applyBorder="1" applyAlignment="1">
      <alignment horizontal="left" vertical="center" wrapText="1" shrinkToFit="1"/>
    </xf>
    <xf numFmtId="0" fontId="6" fillId="0" borderId="2" xfId="0" applyFont="1" applyFill="1" applyBorder="1" applyAlignment="1">
      <alignment horizontal="right" vertical="center" wrapText="1" inden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right" vertical="center" wrapText="1"/>
    </xf>
    <xf numFmtId="0" fontId="6" fillId="3" borderId="7" xfId="0" applyFont="1" applyFill="1" applyBorder="1" applyAlignment="1">
      <alignment horizontal="right" vertical="center" wrapText="1"/>
    </xf>
    <xf numFmtId="0" fontId="6" fillId="3" borderId="3" xfId="0" applyFont="1" applyFill="1" applyBorder="1" applyAlignment="1">
      <alignment horizontal="right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4" fontId="7" fillId="3" borderId="11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6"/>
  <sheetViews>
    <sheetView tabSelected="1" workbookViewId="0">
      <selection activeCell="J101" sqref="J101"/>
    </sheetView>
  </sheetViews>
  <sheetFormatPr defaultRowHeight="16.5" x14ac:dyDescent="0.2"/>
  <cols>
    <col min="1" max="1" width="5" style="66" customWidth="1"/>
    <col min="2" max="2" width="56.85546875" style="17" customWidth="1"/>
    <col min="3" max="3" width="19.7109375" style="17" customWidth="1"/>
    <col min="4" max="4" width="21.140625" style="17" customWidth="1"/>
    <col min="5" max="5" width="7.85546875" style="17" customWidth="1"/>
    <col min="6" max="6" width="11.7109375" style="17" customWidth="1"/>
    <col min="7" max="7" width="15.7109375" style="17" customWidth="1"/>
    <col min="8" max="8" width="20.140625" style="17" customWidth="1"/>
    <col min="9" max="9" width="16.28515625" style="27" customWidth="1"/>
    <col min="10" max="10" width="21.85546875" style="27" customWidth="1"/>
    <col min="11" max="11" width="17" style="27" customWidth="1"/>
    <col min="12" max="12" width="14.5703125" style="27" customWidth="1"/>
    <col min="13" max="13" width="12.7109375" style="27" customWidth="1"/>
    <col min="14" max="14" width="14.5703125" style="27" customWidth="1"/>
    <col min="15" max="16384" width="9.140625" style="27"/>
  </cols>
  <sheetData>
    <row r="1" spans="1:10" x14ac:dyDescent="0.2">
      <c r="A1" s="92"/>
      <c r="B1" s="67" t="s">
        <v>3</v>
      </c>
      <c r="F1" s="140" t="s">
        <v>8</v>
      </c>
      <c r="G1" s="141"/>
      <c r="H1" s="141"/>
    </row>
    <row r="2" spans="1:10" x14ac:dyDescent="0.2">
      <c r="A2" s="8"/>
      <c r="B2" s="67" t="s">
        <v>38</v>
      </c>
      <c r="F2" s="142" t="s">
        <v>147</v>
      </c>
      <c r="G2" s="143"/>
      <c r="H2" s="143"/>
    </row>
    <row r="3" spans="1:10" x14ac:dyDescent="0.2">
      <c r="A3" s="8"/>
      <c r="B3" s="67"/>
      <c r="F3" s="66"/>
      <c r="G3" s="18"/>
      <c r="H3" s="18"/>
    </row>
    <row r="4" spans="1:10" x14ac:dyDescent="0.2">
      <c r="A4" s="8"/>
      <c r="B4" s="67" t="s">
        <v>39</v>
      </c>
      <c r="F4" s="142" t="s">
        <v>148</v>
      </c>
      <c r="G4" s="143"/>
      <c r="H4" s="143"/>
    </row>
    <row r="5" spans="1:10" x14ac:dyDescent="0.2">
      <c r="A5" s="8"/>
      <c r="B5" s="67" t="s">
        <v>40</v>
      </c>
      <c r="F5" s="142" t="s">
        <v>41</v>
      </c>
      <c r="G5" s="143"/>
      <c r="H5" s="143"/>
    </row>
    <row r="6" spans="1:10" x14ac:dyDescent="0.2">
      <c r="A6" s="8"/>
      <c r="B6" s="67" t="s">
        <v>37</v>
      </c>
      <c r="F6" s="67"/>
      <c r="G6" s="67" t="s">
        <v>37</v>
      </c>
      <c r="H6" s="68"/>
    </row>
    <row r="7" spans="1:10" x14ac:dyDescent="0.2">
      <c r="A7" s="8"/>
      <c r="B7" s="67"/>
      <c r="F7" s="67"/>
      <c r="G7" s="68"/>
      <c r="H7" s="68"/>
    </row>
    <row r="8" spans="1:10" x14ac:dyDescent="0.2">
      <c r="A8" s="140" t="s">
        <v>4</v>
      </c>
      <c r="B8" s="140"/>
      <c r="C8" s="140"/>
      <c r="D8" s="140"/>
      <c r="E8" s="140"/>
      <c r="F8" s="140"/>
      <c r="G8" s="140"/>
      <c r="H8" s="140"/>
    </row>
    <row r="9" spans="1:10" x14ac:dyDescent="0.2">
      <c r="A9" s="142" t="s">
        <v>127</v>
      </c>
      <c r="B9" s="142"/>
      <c r="C9" s="142"/>
      <c r="D9" s="142"/>
      <c r="E9" s="142"/>
      <c r="F9" s="142"/>
      <c r="G9" s="142"/>
      <c r="H9" s="142"/>
    </row>
    <row r="10" spans="1:10" x14ac:dyDescent="0.2">
      <c r="A10" s="142"/>
      <c r="B10" s="142"/>
      <c r="C10" s="142"/>
      <c r="D10" s="142"/>
      <c r="E10" s="142"/>
      <c r="F10" s="142"/>
      <c r="G10" s="142"/>
      <c r="H10" s="142"/>
    </row>
    <row r="11" spans="1:10" ht="47.25" x14ac:dyDescent="0.2">
      <c r="A11" s="31" t="s">
        <v>0</v>
      </c>
      <c r="B11" s="31" t="s">
        <v>32</v>
      </c>
      <c r="C11" s="31" t="s">
        <v>30</v>
      </c>
      <c r="D11" s="31" t="s">
        <v>13</v>
      </c>
      <c r="E11" s="30" t="s">
        <v>21</v>
      </c>
      <c r="F11" s="30" t="s">
        <v>34</v>
      </c>
      <c r="G11" s="31" t="s">
        <v>31</v>
      </c>
      <c r="H11" s="31" t="s">
        <v>33</v>
      </c>
      <c r="I11" s="100"/>
    </row>
    <row r="12" spans="1:10" x14ac:dyDescent="0.2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  <c r="G12" s="2">
        <v>7</v>
      </c>
      <c r="H12" s="2">
        <v>8</v>
      </c>
      <c r="I12" s="101"/>
    </row>
    <row r="13" spans="1:10" x14ac:dyDescent="0.2">
      <c r="A13" s="144" t="s">
        <v>52</v>
      </c>
      <c r="B13" s="145"/>
      <c r="C13" s="146"/>
      <c r="D13" s="146"/>
      <c r="E13" s="146"/>
      <c r="F13" s="146"/>
      <c r="G13" s="146"/>
      <c r="H13" s="147"/>
      <c r="I13" s="101"/>
    </row>
    <row r="14" spans="1:10" s="10" customFormat="1" x14ac:dyDescent="0.2">
      <c r="A14" s="75">
        <v>1</v>
      </c>
      <c r="B14" s="14" t="s">
        <v>20</v>
      </c>
      <c r="C14" s="32" t="s">
        <v>12</v>
      </c>
      <c r="D14" s="47" t="s">
        <v>77</v>
      </c>
      <c r="E14" s="72" t="s">
        <v>5</v>
      </c>
      <c r="F14" s="9">
        <v>27</v>
      </c>
      <c r="G14" s="54">
        <v>280703</v>
      </c>
      <c r="H14" s="137" t="s">
        <v>106</v>
      </c>
      <c r="I14" s="102"/>
    </row>
    <row r="15" spans="1:10" s="10" customFormat="1" ht="31.5" x14ac:dyDescent="0.2">
      <c r="A15" s="75">
        <v>2</v>
      </c>
      <c r="B15" s="14" t="s">
        <v>43</v>
      </c>
      <c r="C15" s="32" t="s">
        <v>12</v>
      </c>
      <c r="D15" s="47" t="s">
        <v>78</v>
      </c>
      <c r="E15" s="72" t="s">
        <v>5</v>
      </c>
      <c r="F15" s="9">
        <v>113</v>
      </c>
      <c r="G15" s="54">
        <v>1922491</v>
      </c>
      <c r="H15" s="139"/>
      <c r="I15" s="102"/>
      <c r="J15" s="111"/>
    </row>
    <row r="16" spans="1:10" s="10" customFormat="1" ht="31.5" x14ac:dyDescent="0.2">
      <c r="A16" s="75">
        <v>3</v>
      </c>
      <c r="B16" s="14" t="s">
        <v>42</v>
      </c>
      <c r="C16" s="32" t="s">
        <v>12</v>
      </c>
      <c r="D16" s="29" t="s">
        <v>126</v>
      </c>
      <c r="E16" s="72" t="s">
        <v>5</v>
      </c>
      <c r="F16" s="40">
        <v>151</v>
      </c>
      <c r="G16" s="54">
        <v>2411695</v>
      </c>
      <c r="H16" s="93" t="s">
        <v>163</v>
      </c>
      <c r="I16" s="102"/>
    </row>
    <row r="17" spans="1:12" s="10" customFormat="1" ht="31.5" x14ac:dyDescent="0.2">
      <c r="A17" s="75">
        <v>4</v>
      </c>
      <c r="B17" s="37" t="s">
        <v>121</v>
      </c>
      <c r="C17" s="32" t="s">
        <v>12</v>
      </c>
      <c r="D17" s="29" t="s">
        <v>76</v>
      </c>
      <c r="E17" s="72" t="s">
        <v>5</v>
      </c>
      <c r="F17" s="40">
        <v>240</v>
      </c>
      <c r="G17" s="54">
        <v>3762705</v>
      </c>
      <c r="H17" s="137" t="s">
        <v>28</v>
      </c>
      <c r="I17" s="102"/>
    </row>
    <row r="18" spans="1:12" s="10" customFormat="1" ht="31.5" x14ac:dyDescent="0.2">
      <c r="A18" s="75">
        <v>5</v>
      </c>
      <c r="B18" s="37" t="s">
        <v>122</v>
      </c>
      <c r="C18" s="32" t="s">
        <v>12</v>
      </c>
      <c r="D18" s="29" t="s">
        <v>120</v>
      </c>
      <c r="E18" s="74" t="s">
        <v>5</v>
      </c>
      <c r="F18" s="9">
        <v>260</v>
      </c>
      <c r="G18" s="54">
        <v>3488245</v>
      </c>
      <c r="H18" s="138"/>
      <c r="I18" s="102"/>
      <c r="J18" s="44"/>
    </row>
    <row r="19" spans="1:12" s="10" customFormat="1" ht="31.5" x14ac:dyDescent="0.2">
      <c r="A19" s="75">
        <v>6</v>
      </c>
      <c r="B19" s="37" t="s">
        <v>123</v>
      </c>
      <c r="C19" s="32" t="s">
        <v>12</v>
      </c>
      <c r="D19" s="29" t="s">
        <v>76</v>
      </c>
      <c r="E19" s="72" t="s">
        <v>5</v>
      </c>
      <c r="F19" s="9">
        <v>220</v>
      </c>
      <c r="G19" s="54">
        <v>2749050</v>
      </c>
      <c r="H19" s="139"/>
      <c r="I19" s="102"/>
      <c r="J19" s="44"/>
    </row>
    <row r="20" spans="1:12" s="10" customFormat="1" ht="31.5" x14ac:dyDescent="0.2">
      <c r="A20" s="75">
        <v>7</v>
      </c>
      <c r="B20" s="14" t="s">
        <v>48</v>
      </c>
      <c r="C20" s="32" t="s">
        <v>12</v>
      </c>
      <c r="D20" s="29" t="s">
        <v>77</v>
      </c>
      <c r="E20" s="74" t="s">
        <v>5</v>
      </c>
      <c r="F20" s="9">
        <v>28</v>
      </c>
      <c r="G20" s="54">
        <v>222090</v>
      </c>
      <c r="H20" s="93" t="s">
        <v>163</v>
      </c>
      <c r="I20" s="103"/>
      <c r="J20" s="44"/>
    </row>
    <row r="21" spans="1:12" s="10" customFormat="1" x14ac:dyDescent="0.2">
      <c r="A21" s="130" t="s">
        <v>35</v>
      </c>
      <c r="B21" s="130"/>
      <c r="C21" s="130"/>
      <c r="D21" s="69"/>
      <c r="E21" s="11" t="s">
        <v>5</v>
      </c>
      <c r="F21" s="12">
        <f>SUM(F14:F20)</f>
        <v>1039</v>
      </c>
      <c r="G21" s="12">
        <f>SUM(G14:G20)</f>
        <v>14836979</v>
      </c>
      <c r="H21" s="51"/>
      <c r="I21" s="104"/>
      <c r="J21" s="44"/>
    </row>
    <row r="22" spans="1:12" s="10" customFormat="1" x14ac:dyDescent="0.2">
      <c r="A22" s="49">
        <v>8</v>
      </c>
      <c r="B22" s="14" t="s">
        <v>48</v>
      </c>
      <c r="C22" s="32" t="s">
        <v>46</v>
      </c>
      <c r="D22" s="29" t="s">
        <v>109</v>
      </c>
      <c r="E22" s="52" t="s">
        <v>5</v>
      </c>
      <c r="F22" s="80">
        <f>47+83</f>
        <v>130</v>
      </c>
      <c r="G22" s="54">
        <v>2177055</v>
      </c>
      <c r="H22" s="35" t="s">
        <v>106</v>
      </c>
      <c r="I22" s="102"/>
      <c r="J22" s="44"/>
    </row>
    <row r="23" spans="1:12" s="10" customFormat="1" ht="31.5" x14ac:dyDescent="0.2">
      <c r="A23" s="79">
        <v>9</v>
      </c>
      <c r="B23" s="14" t="s">
        <v>49</v>
      </c>
      <c r="C23" s="32" t="s">
        <v>46</v>
      </c>
      <c r="D23" s="29" t="s">
        <v>109</v>
      </c>
      <c r="E23" s="52" t="s">
        <v>5</v>
      </c>
      <c r="F23" s="76">
        <v>47</v>
      </c>
      <c r="G23" s="54">
        <v>976450</v>
      </c>
      <c r="H23" s="35" t="s">
        <v>106</v>
      </c>
      <c r="I23" s="102"/>
      <c r="J23" s="44"/>
    </row>
    <row r="24" spans="1:12" s="10" customFormat="1" x14ac:dyDescent="0.2">
      <c r="A24" s="130" t="s">
        <v>47</v>
      </c>
      <c r="B24" s="130"/>
      <c r="C24" s="130"/>
      <c r="D24" s="29"/>
      <c r="E24" s="11" t="s">
        <v>5</v>
      </c>
      <c r="F24" s="78">
        <f>SUM(F22:F23)</f>
        <v>177</v>
      </c>
      <c r="G24" s="55">
        <f>SUM(G22:G23)</f>
        <v>3153505</v>
      </c>
      <c r="H24" s="50"/>
      <c r="I24" s="105"/>
      <c r="J24" s="44"/>
    </row>
    <row r="25" spans="1:12" s="10" customFormat="1" x14ac:dyDescent="0.2">
      <c r="A25" s="35">
        <v>10</v>
      </c>
      <c r="B25" s="14" t="s">
        <v>90</v>
      </c>
      <c r="C25" s="72" t="s">
        <v>51</v>
      </c>
      <c r="D25" s="72" t="s">
        <v>79</v>
      </c>
      <c r="E25" s="72" t="s">
        <v>5</v>
      </c>
      <c r="F25" s="9">
        <v>70</v>
      </c>
      <c r="G25" s="54">
        <v>1096664</v>
      </c>
      <c r="H25" s="72" t="s">
        <v>106</v>
      </c>
      <c r="I25" s="102"/>
      <c r="J25" s="44"/>
      <c r="K25" s="44"/>
    </row>
    <row r="26" spans="1:12" s="10" customFormat="1" x14ac:dyDescent="0.2">
      <c r="A26" s="130" t="s">
        <v>50</v>
      </c>
      <c r="B26" s="130"/>
      <c r="C26" s="130"/>
      <c r="D26" s="69"/>
      <c r="E26" s="11" t="s">
        <v>5</v>
      </c>
      <c r="F26" s="12">
        <v>70</v>
      </c>
      <c r="G26" s="55">
        <f>SUM(G25:G25)</f>
        <v>1096664</v>
      </c>
      <c r="H26" s="32"/>
      <c r="I26" s="104"/>
    </row>
    <row r="27" spans="1:12" s="10" customFormat="1" ht="16.5" customHeight="1" x14ac:dyDescent="0.2">
      <c r="A27" s="131" t="s">
        <v>55</v>
      </c>
      <c r="B27" s="132"/>
      <c r="C27" s="132"/>
      <c r="D27" s="132"/>
      <c r="E27" s="132"/>
      <c r="F27" s="132"/>
      <c r="G27" s="132"/>
      <c r="H27" s="133"/>
      <c r="I27" s="106"/>
      <c r="J27" s="41"/>
      <c r="K27" s="45"/>
      <c r="L27" s="46"/>
    </row>
    <row r="28" spans="1:12" s="10" customFormat="1" x14ac:dyDescent="0.2">
      <c r="A28" s="72">
        <v>1</v>
      </c>
      <c r="B28" s="36" t="s">
        <v>14</v>
      </c>
      <c r="C28" s="32" t="s">
        <v>12</v>
      </c>
      <c r="D28" s="35" t="s">
        <v>124</v>
      </c>
      <c r="E28" s="72" t="s">
        <v>5</v>
      </c>
      <c r="F28" s="72">
        <v>98</v>
      </c>
      <c r="G28" s="54">
        <v>680323</v>
      </c>
      <c r="H28" s="72" t="s">
        <v>106</v>
      </c>
      <c r="I28" s="102"/>
      <c r="J28" s="41"/>
      <c r="K28" s="45"/>
      <c r="L28" s="46"/>
    </row>
    <row r="29" spans="1:12" s="10" customFormat="1" x14ac:dyDescent="0.2">
      <c r="A29" s="75">
        <v>2</v>
      </c>
      <c r="B29" s="37" t="s">
        <v>150</v>
      </c>
      <c r="C29" s="32" t="s">
        <v>12</v>
      </c>
      <c r="D29" s="35" t="s">
        <v>80</v>
      </c>
      <c r="E29" s="72" t="s">
        <v>5</v>
      </c>
      <c r="F29" s="72">
        <v>35</v>
      </c>
      <c r="G29" s="56">
        <v>367596</v>
      </c>
      <c r="H29" s="110" t="s">
        <v>106</v>
      </c>
      <c r="I29" s="102"/>
      <c r="J29" s="46"/>
    </row>
    <row r="30" spans="1:12" s="10" customFormat="1" ht="47.25" x14ac:dyDescent="0.2">
      <c r="A30" s="30" t="s">
        <v>0</v>
      </c>
      <c r="B30" s="30" t="s">
        <v>1</v>
      </c>
      <c r="C30" s="30" t="s">
        <v>2</v>
      </c>
      <c r="D30" s="31" t="s">
        <v>13</v>
      </c>
      <c r="E30" s="30" t="s">
        <v>21</v>
      </c>
      <c r="F30" s="30" t="s">
        <v>34</v>
      </c>
      <c r="G30" s="31" t="s">
        <v>31</v>
      </c>
      <c r="H30" s="30" t="s">
        <v>6</v>
      </c>
      <c r="I30" s="99"/>
      <c r="J30" s="25"/>
    </row>
    <row r="31" spans="1:12" s="10" customFormat="1" x14ac:dyDescent="0.2">
      <c r="A31" s="30">
        <v>1</v>
      </c>
      <c r="B31" s="30">
        <v>2</v>
      </c>
      <c r="C31" s="30">
        <v>3</v>
      </c>
      <c r="D31" s="30">
        <v>4</v>
      </c>
      <c r="E31" s="30">
        <v>5</v>
      </c>
      <c r="F31" s="30">
        <v>6</v>
      </c>
      <c r="G31" s="30">
        <v>7</v>
      </c>
      <c r="H31" s="30">
        <v>8</v>
      </c>
      <c r="I31" s="99"/>
      <c r="J31" s="46"/>
    </row>
    <row r="32" spans="1:12" s="10" customFormat="1" ht="16.5" customHeight="1" x14ac:dyDescent="0.2">
      <c r="A32" s="35">
        <v>3</v>
      </c>
      <c r="B32" s="36" t="s">
        <v>74</v>
      </c>
      <c r="C32" s="32" t="s">
        <v>12</v>
      </c>
      <c r="D32" s="35" t="s">
        <v>80</v>
      </c>
      <c r="E32" s="72" t="s">
        <v>5</v>
      </c>
      <c r="F32" s="72">
        <v>13</v>
      </c>
      <c r="G32" s="56">
        <v>153735</v>
      </c>
      <c r="H32" s="137" t="s">
        <v>106</v>
      </c>
      <c r="I32" s="102"/>
      <c r="J32" s="46"/>
    </row>
    <row r="33" spans="1:11" s="10" customFormat="1" x14ac:dyDescent="0.2">
      <c r="A33" s="34">
        <v>4</v>
      </c>
      <c r="B33" s="36" t="s">
        <v>15</v>
      </c>
      <c r="C33" s="32" t="s">
        <v>12</v>
      </c>
      <c r="D33" s="35" t="s">
        <v>80</v>
      </c>
      <c r="E33" s="72" t="s">
        <v>5</v>
      </c>
      <c r="F33" s="72">
        <v>17</v>
      </c>
      <c r="G33" s="56">
        <v>191361</v>
      </c>
      <c r="H33" s="138"/>
      <c r="I33" s="102"/>
      <c r="J33" s="46"/>
    </row>
    <row r="34" spans="1:11" s="10" customFormat="1" x14ac:dyDescent="0.2">
      <c r="A34" s="35">
        <v>5</v>
      </c>
      <c r="B34" s="36" t="s">
        <v>16</v>
      </c>
      <c r="C34" s="32" t="s">
        <v>12</v>
      </c>
      <c r="D34" s="35" t="s">
        <v>80</v>
      </c>
      <c r="E34" s="72" t="s">
        <v>5</v>
      </c>
      <c r="F34" s="72">
        <v>29</v>
      </c>
      <c r="G34" s="56">
        <v>236559</v>
      </c>
      <c r="H34" s="139"/>
      <c r="I34" s="102"/>
      <c r="J34" s="46"/>
    </row>
    <row r="35" spans="1:11" s="10" customFormat="1" ht="16.5" customHeight="1" x14ac:dyDescent="0.2">
      <c r="A35" s="75">
        <v>6</v>
      </c>
      <c r="B35" s="36" t="s">
        <v>115</v>
      </c>
      <c r="C35" s="32" t="s">
        <v>12</v>
      </c>
      <c r="D35" s="35" t="s">
        <v>116</v>
      </c>
      <c r="E35" s="72" t="s">
        <v>5</v>
      </c>
      <c r="F35" s="72">
        <v>20</v>
      </c>
      <c r="G35" s="56">
        <v>221892</v>
      </c>
      <c r="H35" s="137" t="s">
        <v>163</v>
      </c>
      <c r="I35" s="102"/>
      <c r="J35" s="46"/>
    </row>
    <row r="36" spans="1:11" s="10" customFormat="1" x14ac:dyDescent="0.2">
      <c r="A36" s="35">
        <v>7</v>
      </c>
      <c r="B36" s="36" t="s">
        <v>17</v>
      </c>
      <c r="C36" s="32" t="s">
        <v>12</v>
      </c>
      <c r="D36" s="35" t="s">
        <v>80</v>
      </c>
      <c r="E36" s="72" t="s">
        <v>5</v>
      </c>
      <c r="F36" s="72">
        <v>33</v>
      </c>
      <c r="G36" s="56">
        <v>382689</v>
      </c>
      <c r="H36" s="138"/>
      <c r="I36" s="102"/>
      <c r="J36" s="46"/>
    </row>
    <row r="37" spans="1:11" s="10" customFormat="1" x14ac:dyDescent="0.2">
      <c r="A37" s="75">
        <v>8</v>
      </c>
      <c r="B37" s="36" t="s">
        <v>18</v>
      </c>
      <c r="C37" s="32" t="s">
        <v>12</v>
      </c>
      <c r="D37" s="35" t="s">
        <v>80</v>
      </c>
      <c r="E37" s="72" t="s">
        <v>5</v>
      </c>
      <c r="F37" s="72">
        <v>21</v>
      </c>
      <c r="G37" s="56">
        <v>311632</v>
      </c>
      <c r="H37" s="138"/>
      <c r="I37" s="102"/>
      <c r="J37" s="25"/>
    </row>
    <row r="38" spans="1:11" s="10" customFormat="1" x14ac:dyDescent="0.2">
      <c r="A38" s="35">
        <v>9</v>
      </c>
      <c r="B38" s="37" t="s">
        <v>44</v>
      </c>
      <c r="C38" s="32" t="s">
        <v>12</v>
      </c>
      <c r="D38" s="35" t="s">
        <v>80</v>
      </c>
      <c r="E38" s="72" t="s">
        <v>5</v>
      </c>
      <c r="F38" s="72">
        <v>15</v>
      </c>
      <c r="G38" s="56">
        <v>175160</v>
      </c>
      <c r="H38" s="138"/>
      <c r="I38" s="102"/>
      <c r="J38" s="25"/>
      <c r="K38" s="111"/>
    </row>
    <row r="39" spans="1:11" s="10" customFormat="1" x14ac:dyDescent="0.2">
      <c r="A39" s="75">
        <v>10</v>
      </c>
      <c r="B39" s="37" t="s">
        <v>45</v>
      </c>
      <c r="C39" s="32" t="s">
        <v>12</v>
      </c>
      <c r="D39" s="35" t="s">
        <v>80</v>
      </c>
      <c r="E39" s="72" t="s">
        <v>5</v>
      </c>
      <c r="F39" s="72">
        <v>33</v>
      </c>
      <c r="G39" s="56">
        <v>360502</v>
      </c>
      <c r="H39" s="138"/>
      <c r="I39" s="102"/>
      <c r="J39" s="25"/>
    </row>
    <row r="40" spans="1:11" s="10" customFormat="1" x14ac:dyDescent="0.2">
      <c r="A40" s="35">
        <v>11</v>
      </c>
      <c r="B40" s="37" t="s">
        <v>69</v>
      </c>
      <c r="C40" s="32" t="s">
        <v>12</v>
      </c>
      <c r="D40" s="35" t="s">
        <v>80</v>
      </c>
      <c r="E40" s="72" t="s">
        <v>5</v>
      </c>
      <c r="F40" s="72">
        <v>20</v>
      </c>
      <c r="G40" s="56">
        <v>216113</v>
      </c>
      <c r="H40" s="138"/>
      <c r="I40" s="102"/>
      <c r="J40" s="46"/>
    </row>
    <row r="41" spans="1:11" s="10" customFormat="1" x14ac:dyDescent="0.2">
      <c r="A41" s="75">
        <v>12</v>
      </c>
      <c r="B41" s="37" t="s">
        <v>70</v>
      </c>
      <c r="C41" s="32" t="s">
        <v>12</v>
      </c>
      <c r="D41" s="35" t="s">
        <v>80</v>
      </c>
      <c r="E41" s="72" t="s">
        <v>5</v>
      </c>
      <c r="F41" s="72">
        <v>25</v>
      </c>
      <c r="G41" s="56">
        <v>271660</v>
      </c>
      <c r="H41" s="138"/>
      <c r="I41" s="102"/>
      <c r="J41" s="46"/>
    </row>
    <row r="42" spans="1:11" s="10" customFormat="1" x14ac:dyDescent="0.2">
      <c r="A42" s="35">
        <v>13</v>
      </c>
      <c r="B42" s="37" t="s">
        <v>71</v>
      </c>
      <c r="C42" s="32" t="s">
        <v>12</v>
      </c>
      <c r="D42" s="35" t="s">
        <v>80</v>
      </c>
      <c r="E42" s="72" t="s">
        <v>5</v>
      </c>
      <c r="F42" s="72">
        <v>35</v>
      </c>
      <c r="G42" s="56">
        <v>357060</v>
      </c>
      <c r="H42" s="138"/>
      <c r="I42" s="102"/>
      <c r="J42" s="46"/>
    </row>
    <row r="43" spans="1:11" s="10" customFormat="1" x14ac:dyDescent="0.2">
      <c r="A43" s="75">
        <v>14</v>
      </c>
      <c r="B43" s="37" t="s">
        <v>72</v>
      </c>
      <c r="C43" s="32" t="s">
        <v>12</v>
      </c>
      <c r="D43" s="35" t="s">
        <v>80</v>
      </c>
      <c r="E43" s="72" t="s">
        <v>5</v>
      </c>
      <c r="F43" s="72">
        <v>15</v>
      </c>
      <c r="G43" s="56">
        <v>183307</v>
      </c>
      <c r="H43" s="139"/>
      <c r="I43" s="102"/>
      <c r="J43" s="46"/>
    </row>
    <row r="44" spans="1:11" s="10" customFormat="1" x14ac:dyDescent="0.2">
      <c r="A44" s="35">
        <v>15</v>
      </c>
      <c r="B44" s="37" t="s">
        <v>73</v>
      </c>
      <c r="C44" s="32" t="s">
        <v>12</v>
      </c>
      <c r="D44" s="35" t="s">
        <v>80</v>
      </c>
      <c r="E44" s="72" t="s">
        <v>5</v>
      </c>
      <c r="F44" s="72">
        <v>9</v>
      </c>
      <c r="G44" s="56">
        <v>133957</v>
      </c>
      <c r="H44" s="110" t="s">
        <v>106</v>
      </c>
      <c r="I44" s="102"/>
      <c r="J44" s="46"/>
    </row>
    <row r="45" spans="1:11" s="10" customFormat="1" x14ac:dyDescent="0.2">
      <c r="A45" s="134" t="s">
        <v>58</v>
      </c>
      <c r="B45" s="135"/>
      <c r="C45" s="136"/>
      <c r="D45" s="35"/>
      <c r="E45" s="30" t="s">
        <v>5</v>
      </c>
      <c r="F45" s="30">
        <f>SUM(F28:F44)-F31</f>
        <v>418</v>
      </c>
      <c r="G45" s="55">
        <f>G28+G29+G32+G33+G34+G35+G36+G37+G38+G39+G40+G41+G42+G43+G44</f>
        <v>4243546</v>
      </c>
      <c r="H45" s="50"/>
      <c r="I45" s="106"/>
      <c r="J45" s="46"/>
    </row>
    <row r="46" spans="1:11" s="10" customFormat="1" ht="33.75" customHeight="1" x14ac:dyDescent="0.2">
      <c r="A46" s="34">
        <v>16</v>
      </c>
      <c r="B46" s="37" t="s">
        <v>154</v>
      </c>
      <c r="C46" s="32" t="s">
        <v>46</v>
      </c>
      <c r="D46" s="35" t="s">
        <v>81</v>
      </c>
      <c r="E46" s="72" t="s">
        <v>5</v>
      </c>
      <c r="F46" s="76">
        <v>18</v>
      </c>
      <c r="G46" s="56">
        <v>384432</v>
      </c>
      <c r="H46" s="93" t="s">
        <v>163</v>
      </c>
      <c r="I46" s="102"/>
      <c r="J46" s="46"/>
    </row>
    <row r="47" spans="1:11" s="10" customFormat="1" x14ac:dyDescent="0.2">
      <c r="A47" s="34">
        <v>17</v>
      </c>
      <c r="B47" s="37" t="s">
        <v>151</v>
      </c>
      <c r="C47" s="32" t="s">
        <v>46</v>
      </c>
      <c r="D47" s="35" t="s">
        <v>81</v>
      </c>
      <c r="E47" s="72" t="s">
        <v>5</v>
      </c>
      <c r="F47" s="76">
        <v>22</v>
      </c>
      <c r="G47" s="56">
        <v>446840</v>
      </c>
      <c r="H47" s="137" t="s">
        <v>106</v>
      </c>
      <c r="I47" s="102"/>
      <c r="J47" s="46"/>
    </row>
    <row r="48" spans="1:11" s="10" customFormat="1" x14ac:dyDescent="0.2">
      <c r="A48" s="34">
        <v>18</v>
      </c>
      <c r="B48" s="37" t="s">
        <v>152</v>
      </c>
      <c r="C48" s="32" t="s">
        <v>46</v>
      </c>
      <c r="D48" s="35" t="s">
        <v>81</v>
      </c>
      <c r="E48" s="72" t="s">
        <v>5</v>
      </c>
      <c r="F48" s="76">
        <v>20</v>
      </c>
      <c r="G48" s="56">
        <v>434759</v>
      </c>
      <c r="H48" s="138"/>
      <c r="I48" s="102"/>
      <c r="J48" s="46"/>
    </row>
    <row r="49" spans="1:11" s="10" customFormat="1" ht="31.5" x14ac:dyDescent="0.2">
      <c r="A49" s="34">
        <v>19</v>
      </c>
      <c r="B49" s="37" t="s">
        <v>153</v>
      </c>
      <c r="C49" s="32" t="s">
        <v>46</v>
      </c>
      <c r="D49" s="35" t="s">
        <v>81</v>
      </c>
      <c r="E49" s="72" t="s">
        <v>5</v>
      </c>
      <c r="F49" s="76">
        <v>15</v>
      </c>
      <c r="G49" s="56">
        <v>336519</v>
      </c>
      <c r="H49" s="93" t="s">
        <v>163</v>
      </c>
      <c r="I49" s="102"/>
      <c r="J49" s="46"/>
    </row>
    <row r="50" spans="1:11" s="10" customFormat="1" x14ac:dyDescent="0.2">
      <c r="A50" s="34">
        <v>20</v>
      </c>
      <c r="B50" s="37" t="s">
        <v>75</v>
      </c>
      <c r="C50" s="32" t="s">
        <v>46</v>
      </c>
      <c r="D50" s="35" t="s">
        <v>81</v>
      </c>
      <c r="E50" s="72" t="s">
        <v>5</v>
      </c>
      <c r="F50" s="76">
        <v>16</v>
      </c>
      <c r="G50" s="56">
        <v>201347</v>
      </c>
      <c r="H50" s="113" t="s">
        <v>106</v>
      </c>
      <c r="I50" s="102"/>
    </row>
    <row r="51" spans="1:11" s="10" customFormat="1" x14ac:dyDescent="0.2">
      <c r="A51" s="134" t="s">
        <v>57</v>
      </c>
      <c r="B51" s="135"/>
      <c r="C51" s="136"/>
      <c r="D51" s="47"/>
      <c r="E51" s="30" t="s">
        <v>5</v>
      </c>
      <c r="F51" s="78">
        <f>SUM(F46:F50)</f>
        <v>91</v>
      </c>
      <c r="G51" s="55">
        <f>SUM(G46:G50)</f>
        <v>1803897</v>
      </c>
      <c r="H51" s="51"/>
      <c r="I51" s="117"/>
    </row>
    <row r="52" spans="1:11" s="10" customFormat="1" ht="16.5" customHeight="1" x14ac:dyDescent="0.2">
      <c r="A52" s="34">
        <v>21</v>
      </c>
      <c r="B52" s="36" t="s">
        <v>53</v>
      </c>
      <c r="C52" s="32" t="s">
        <v>51</v>
      </c>
      <c r="D52" s="29" t="s">
        <v>79</v>
      </c>
      <c r="E52" s="72" t="s">
        <v>5</v>
      </c>
      <c r="F52" s="76">
        <v>17</v>
      </c>
      <c r="G52" s="56">
        <v>446092</v>
      </c>
      <c r="H52" s="112" t="s">
        <v>106</v>
      </c>
      <c r="I52" s="117"/>
    </row>
    <row r="53" spans="1:11" s="10" customFormat="1" ht="31.5" x14ac:dyDescent="0.2">
      <c r="A53" s="75">
        <v>22</v>
      </c>
      <c r="B53" s="37" t="s">
        <v>117</v>
      </c>
      <c r="C53" s="32" t="s">
        <v>51</v>
      </c>
      <c r="D53" s="29" t="s">
        <v>125</v>
      </c>
      <c r="E53" s="72" t="s">
        <v>5</v>
      </c>
      <c r="F53" s="76">
        <v>67</v>
      </c>
      <c r="G53" s="56">
        <v>943271</v>
      </c>
      <c r="H53" s="93" t="s">
        <v>163</v>
      </c>
      <c r="I53" s="117"/>
    </row>
    <row r="54" spans="1:11" s="10" customFormat="1" x14ac:dyDescent="0.2">
      <c r="A54" s="34">
        <v>23</v>
      </c>
      <c r="B54" s="36" t="s">
        <v>54</v>
      </c>
      <c r="C54" s="32" t="s">
        <v>51</v>
      </c>
      <c r="D54" s="29" t="s">
        <v>79</v>
      </c>
      <c r="E54" s="72" t="s">
        <v>5</v>
      </c>
      <c r="F54" s="76">
        <v>64</v>
      </c>
      <c r="G54" s="56">
        <v>1124127</v>
      </c>
      <c r="H54" s="112" t="s">
        <v>106</v>
      </c>
      <c r="I54" s="117"/>
    </row>
    <row r="55" spans="1:11" s="10" customFormat="1" x14ac:dyDescent="0.2">
      <c r="A55" s="134" t="s">
        <v>56</v>
      </c>
      <c r="B55" s="135"/>
      <c r="C55" s="136"/>
      <c r="D55" s="35"/>
      <c r="E55" s="30" t="s">
        <v>5</v>
      </c>
      <c r="F55" s="77">
        <f>SUM(F52:F54)</f>
        <v>148</v>
      </c>
      <c r="G55" s="57">
        <f>SUM(G52:G54)</f>
        <v>2513490</v>
      </c>
      <c r="H55" s="51"/>
      <c r="I55" s="117"/>
    </row>
    <row r="56" spans="1:11" s="10" customFormat="1" x14ac:dyDescent="0.2">
      <c r="A56" s="131" t="s">
        <v>62</v>
      </c>
      <c r="B56" s="132"/>
      <c r="C56" s="132"/>
      <c r="D56" s="132"/>
      <c r="E56" s="132"/>
      <c r="F56" s="132"/>
      <c r="G56" s="132"/>
      <c r="H56" s="133"/>
      <c r="I56" s="108"/>
      <c r="J56" s="13"/>
      <c r="K56" s="13"/>
    </row>
    <row r="57" spans="1:11" s="10" customFormat="1" ht="31.5" x14ac:dyDescent="0.2">
      <c r="A57" s="35">
        <v>1</v>
      </c>
      <c r="B57" s="14" t="s">
        <v>132</v>
      </c>
      <c r="C57" s="72" t="s">
        <v>19</v>
      </c>
      <c r="D57" s="72" t="s">
        <v>82</v>
      </c>
      <c r="E57" s="72" t="s">
        <v>5</v>
      </c>
      <c r="F57" s="72" t="s">
        <v>83</v>
      </c>
      <c r="G57" s="56">
        <v>2031703</v>
      </c>
      <c r="H57" s="137" t="s">
        <v>163</v>
      </c>
      <c r="I57" s="102"/>
      <c r="J57" s="13"/>
      <c r="K57" s="13"/>
    </row>
    <row r="58" spans="1:11" s="10" customFormat="1" x14ac:dyDescent="0.2">
      <c r="A58" s="35">
        <v>2</v>
      </c>
      <c r="B58" s="14" t="s">
        <v>133</v>
      </c>
      <c r="C58" s="88" t="s">
        <v>19</v>
      </c>
      <c r="D58" s="88" t="s">
        <v>89</v>
      </c>
      <c r="E58" s="88" t="s">
        <v>5</v>
      </c>
      <c r="F58" s="88" t="s">
        <v>84</v>
      </c>
      <c r="G58" s="56">
        <v>1700741</v>
      </c>
      <c r="H58" s="139"/>
      <c r="I58" s="102"/>
      <c r="J58" s="13"/>
      <c r="K58" s="13"/>
    </row>
    <row r="59" spans="1:11" s="10" customFormat="1" x14ac:dyDescent="0.2">
      <c r="A59" s="35">
        <v>3</v>
      </c>
      <c r="B59" s="14" t="s">
        <v>160</v>
      </c>
      <c r="C59" s="88" t="s">
        <v>19</v>
      </c>
      <c r="D59" s="113" t="s">
        <v>161</v>
      </c>
      <c r="E59" s="88" t="s">
        <v>5</v>
      </c>
      <c r="F59" s="113" t="s">
        <v>162</v>
      </c>
      <c r="G59" s="56">
        <v>974895</v>
      </c>
      <c r="H59" s="35" t="s">
        <v>106</v>
      </c>
      <c r="I59" s="102"/>
      <c r="J59" s="13"/>
      <c r="K59" s="13"/>
    </row>
    <row r="60" spans="1:11" s="10" customFormat="1" ht="31.5" x14ac:dyDescent="0.2">
      <c r="A60" s="35">
        <v>4</v>
      </c>
      <c r="B60" s="14" t="s">
        <v>64</v>
      </c>
      <c r="C60" s="88" t="s">
        <v>19</v>
      </c>
      <c r="D60" s="88" t="s">
        <v>87</v>
      </c>
      <c r="E60" s="88" t="s">
        <v>5</v>
      </c>
      <c r="F60" s="88" t="s">
        <v>85</v>
      </c>
      <c r="G60" s="56">
        <v>1360938</v>
      </c>
      <c r="H60" s="138" t="s">
        <v>163</v>
      </c>
      <c r="I60" s="102"/>
      <c r="J60" s="13">
        <f>109+52+43+52+55+104+22+77</f>
        <v>514</v>
      </c>
      <c r="K60" s="13"/>
    </row>
    <row r="61" spans="1:11" s="10" customFormat="1" ht="16.5" customHeight="1" x14ac:dyDescent="0.2">
      <c r="A61" s="35">
        <v>5</v>
      </c>
      <c r="B61" s="14" t="s">
        <v>65</v>
      </c>
      <c r="C61" s="88" t="s">
        <v>19</v>
      </c>
      <c r="D61" s="88" t="s">
        <v>88</v>
      </c>
      <c r="E61" s="88" t="s">
        <v>5</v>
      </c>
      <c r="F61" s="53" t="s">
        <v>86</v>
      </c>
      <c r="G61" s="56">
        <v>488337</v>
      </c>
      <c r="H61" s="139"/>
      <c r="I61" s="102"/>
      <c r="J61" s="13"/>
      <c r="K61" s="13"/>
    </row>
    <row r="62" spans="1:11" s="10" customFormat="1" ht="47.25" x14ac:dyDescent="0.2">
      <c r="A62" s="30" t="s">
        <v>0</v>
      </c>
      <c r="B62" s="30" t="s">
        <v>1</v>
      </c>
      <c r="C62" s="30" t="s">
        <v>2</v>
      </c>
      <c r="D62" s="31" t="s">
        <v>13</v>
      </c>
      <c r="E62" s="30" t="s">
        <v>21</v>
      </c>
      <c r="F62" s="30" t="s">
        <v>67</v>
      </c>
      <c r="G62" s="31" t="s">
        <v>31</v>
      </c>
      <c r="H62" s="30" t="s">
        <v>6</v>
      </c>
      <c r="I62" s="108"/>
      <c r="J62" s="13"/>
      <c r="K62" s="13"/>
    </row>
    <row r="63" spans="1:11" s="10" customFormat="1" x14ac:dyDescent="0.2">
      <c r="A63" s="30">
        <v>1</v>
      </c>
      <c r="B63" s="30">
        <v>2</v>
      </c>
      <c r="C63" s="30">
        <v>3</v>
      </c>
      <c r="D63" s="30">
        <v>4</v>
      </c>
      <c r="E63" s="30">
        <v>5</v>
      </c>
      <c r="F63" s="30">
        <v>6</v>
      </c>
      <c r="G63" s="30">
        <v>7</v>
      </c>
      <c r="H63" s="30">
        <v>8</v>
      </c>
      <c r="I63" s="108"/>
      <c r="J63" s="13"/>
      <c r="K63" s="13"/>
    </row>
    <row r="64" spans="1:11" s="10" customFormat="1" ht="31.5" x14ac:dyDescent="0.2">
      <c r="A64" s="35">
        <v>6</v>
      </c>
      <c r="B64" s="14" t="s">
        <v>63</v>
      </c>
      <c r="C64" s="88" t="s">
        <v>19</v>
      </c>
      <c r="D64" s="113" t="s">
        <v>158</v>
      </c>
      <c r="E64" s="88" t="s">
        <v>5</v>
      </c>
      <c r="F64" s="53" t="s">
        <v>159</v>
      </c>
      <c r="G64" s="56">
        <v>2015924</v>
      </c>
      <c r="H64" s="93" t="s">
        <v>163</v>
      </c>
      <c r="I64" s="102"/>
      <c r="J64" s="13"/>
      <c r="K64" s="13"/>
    </row>
    <row r="65" spans="1:11" s="10" customFormat="1" x14ac:dyDescent="0.2">
      <c r="A65" s="119" t="s">
        <v>66</v>
      </c>
      <c r="B65" s="120"/>
      <c r="C65" s="121"/>
      <c r="D65" s="72"/>
      <c r="E65" s="30" t="s">
        <v>25</v>
      </c>
      <c r="F65" s="7">
        <v>514</v>
      </c>
      <c r="G65" s="55">
        <f>SUM(G57:G61)+G64</f>
        <v>8572538</v>
      </c>
      <c r="H65" s="72"/>
      <c r="I65" s="109"/>
      <c r="J65" s="13"/>
      <c r="K65" s="13"/>
    </row>
    <row r="66" spans="1:11" s="10" customFormat="1" ht="16.5" customHeight="1" x14ac:dyDescent="0.2">
      <c r="A66" s="131" t="s">
        <v>108</v>
      </c>
      <c r="B66" s="132"/>
      <c r="C66" s="132"/>
      <c r="D66" s="132"/>
      <c r="E66" s="132"/>
      <c r="F66" s="132"/>
      <c r="G66" s="132"/>
      <c r="H66" s="133"/>
      <c r="I66" s="108"/>
      <c r="J66" s="13"/>
      <c r="K66" s="13"/>
    </row>
    <row r="67" spans="1:11" s="10" customFormat="1" ht="31.5" x14ac:dyDescent="0.2">
      <c r="A67" s="33">
        <v>1</v>
      </c>
      <c r="B67" s="37" t="s">
        <v>107</v>
      </c>
      <c r="C67" s="73" t="s">
        <v>118</v>
      </c>
      <c r="D67" s="72" t="s">
        <v>112</v>
      </c>
      <c r="E67" s="72" t="s">
        <v>5</v>
      </c>
      <c r="F67" s="40">
        <v>178</v>
      </c>
      <c r="G67" s="54">
        <v>632345</v>
      </c>
      <c r="H67" s="137" t="s">
        <v>163</v>
      </c>
      <c r="I67" s="102"/>
      <c r="J67" s="13"/>
      <c r="K67" s="48"/>
    </row>
    <row r="68" spans="1:11" s="10" customFormat="1" ht="31.5" x14ac:dyDescent="0.2">
      <c r="A68" s="33">
        <v>2</v>
      </c>
      <c r="B68" s="37" t="s">
        <v>60</v>
      </c>
      <c r="C68" s="73" t="s">
        <v>118</v>
      </c>
      <c r="D68" s="72" t="s">
        <v>112</v>
      </c>
      <c r="E68" s="72" t="s">
        <v>5</v>
      </c>
      <c r="F68" s="9">
        <v>60</v>
      </c>
      <c r="G68" s="54">
        <v>224857</v>
      </c>
      <c r="H68" s="138"/>
      <c r="I68" s="102"/>
      <c r="J68" s="13"/>
      <c r="K68" s="13"/>
    </row>
    <row r="69" spans="1:11" s="10" customFormat="1" ht="31.5" x14ac:dyDescent="0.2">
      <c r="A69" s="72">
        <v>3</v>
      </c>
      <c r="B69" s="14" t="s">
        <v>61</v>
      </c>
      <c r="C69" s="73" t="s">
        <v>118</v>
      </c>
      <c r="D69" s="72" t="s">
        <v>113</v>
      </c>
      <c r="E69" s="72" t="s">
        <v>5</v>
      </c>
      <c r="F69" s="9">
        <v>105</v>
      </c>
      <c r="G69" s="54">
        <v>399480</v>
      </c>
      <c r="H69" s="138"/>
      <c r="I69" s="102"/>
      <c r="J69" s="13"/>
      <c r="K69" s="13"/>
    </row>
    <row r="70" spans="1:11" s="10" customFormat="1" ht="31.5" x14ac:dyDescent="0.2">
      <c r="A70" s="33">
        <v>4</v>
      </c>
      <c r="B70" s="14" t="s">
        <v>119</v>
      </c>
      <c r="C70" s="73" t="s">
        <v>118</v>
      </c>
      <c r="D70" s="73" t="s">
        <v>113</v>
      </c>
      <c r="E70" s="73" t="s">
        <v>5</v>
      </c>
      <c r="F70" s="9">
        <v>178</v>
      </c>
      <c r="G70" s="54">
        <v>639335</v>
      </c>
      <c r="H70" s="139"/>
      <c r="I70" s="102"/>
      <c r="J70" s="13"/>
      <c r="K70" s="13"/>
    </row>
    <row r="71" spans="1:11" s="10" customFormat="1" ht="31.5" x14ac:dyDescent="0.2">
      <c r="A71" s="75">
        <v>5</v>
      </c>
      <c r="B71" s="64" t="s">
        <v>110</v>
      </c>
      <c r="C71" s="72" t="s">
        <v>59</v>
      </c>
      <c r="D71" s="72" t="s">
        <v>111</v>
      </c>
      <c r="E71" s="72" t="s">
        <v>5</v>
      </c>
      <c r="F71" s="9">
        <v>150</v>
      </c>
      <c r="G71" s="56">
        <v>1992900</v>
      </c>
      <c r="H71" s="72" t="s">
        <v>106</v>
      </c>
      <c r="I71" s="102"/>
      <c r="J71" s="13"/>
      <c r="K71" s="13"/>
    </row>
    <row r="72" spans="1:11" s="10" customFormat="1" ht="31.5" x14ac:dyDescent="0.2">
      <c r="A72" s="75">
        <v>6</v>
      </c>
      <c r="B72" s="37" t="s">
        <v>128</v>
      </c>
      <c r="C72" s="72" t="s">
        <v>59</v>
      </c>
      <c r="D72" s="81" t="s">
        <v>129</v>
      </c>
      <c r="E72" s="72" t="s">
        <v>5</v>
      </c>
      <c r="F72" s="9">
        <v>64</v>
      </c>
      <c r="G72" s="54">
        <v>1747548</v>
      </c>
      <c r="H72" s="137" t="s">
        <v>163</v>
      </c>
      <c r="I72" s="102"/>
      <c r="J72" s="13"/>
      <c r="K72" s="13"/>
    </row>
    <row r="73" spans="1:11" s="10" customFormat="1" ht="31.5" x14ac:dyDescent="0.2">
      <c r="A73" s="35">
        <v>7</v>
      </c>
      <c r="B73" s="37" t="s">
        <v>24</v>
      </c>
      <c r="C73" s="65" t="s">
        <v>114</v>
      </c>
      <c r="D73" s="65" t="s">
        <v>23</v>
      </c>
      <c r="E73" s="82" t="s">
        <v>11</v>
      </c>
      <c r="F73" s="9">
        <v>3</v>
      </c>
      <c r="G73" s="56">
        <v>1660054</v>
      </c>
      <c r="H73" s="138"/>
      <c r="I73" s="148"/>
      <c r="J73" s="13"/>
      <c r="K73" s="13"/>
    </row>
    <row r="74" spans="1:11" s="10" customFormat="1" x14ac:dyDescent="0.2">
      <c r="A74" s="35">
        <v>8</v>
      </c>
      <c r="B74" s="37" t="s">
        <v>135</v>
      </c>
      <c r="C74" s="83" t="s">
        <v>134</v>
      </c>
      <c r="D74" s="83" t="s">
        <v>136</v>
      </c>
      <c r="E74" s="83" t="s">
        <v>5</v>
      </c>
      <c r="F74" s="9">
        <v>60</v>
      </c>
      <c r="G74" s="56">
        <v>1339380</v>
      </c>
      <c r="H74" s="139"/>
      <c r="I74" s="148"/>
      <c r="J74" s="13"/>
      <c r="K74" s="13"/>
    </row>
    <row r="75" spans="1:11" s="10" customFormat="1" x14ac:dyDescent="0.2">
      <c r="A75" s="119" t="s">
        <v>7</v>
      </c>
      <c r="B75" s="149"/>
      <c r="C75" s="121"/>
      <c r="D75" s="71"/>
      <c r="E75" s="11" t="s">
        <v>5</v>
      </c>
      <c r="F75" s="12">
        <f>SUM(F67:F72)+F74</f>
        <v>795</v>
      </c>
      <c r="G75" s="7">
        <f>SUM(G67:G74)</f>
        <v>8635899</v>
      </c>
      <c r="H75" s="72"/>
      <c r="I75" s="106"/>
      <c r="J75" s="13"/>
      <c r="K75" s="13"/>
    </row>
    <row r="76" spans="1:11" s="10" customFormat="1" x14ac:dyDescent="0.2">
      <c r="A76" s="131" t="s">
        <v>26</v>
      </c>
      <c r="B76" s="132"/>
      <c r="C76" s="132"/>
      <c r="D76" s="132"/>
      <c r="E76" s="132"/>
      <c r="F76" s="132"/>
      <c r="G76" s="132"/>
      <c r="H76" s="133"/>
      <c r="I76" s="108"/>
      <c r="J76" s="13"/>
      <c r="K76" s="13"/>
    </row>
    <row r="77" spans="1:11" s="10" customFormat="1" ht="30.95" customHeight="1" x14ac:dyDescent="0.2">
      <c r="A77" s="72">
        <v>1</v>
      </c>
      <c r="B77" s="14" t="s">
        <v>92</v>
      </c>
      <c r="C77" s="72" t="s">
        <v>91</v>
      </c>
      <c r="D77" s="72"/>
      <c r="E77" s="72" t="s">
        <v>25</v>
      </c>
      <c r="F77" s="72">
        <v>1</v>
      </c>
      <c r="G77" s="54">
        <v>312844.34000000003</v>
      </c>
      <c r="H77" s="72" t="s">
        <v>106</v>
      </c>
      <c r="I77" s="102"/>
      <c r="J77" s="13"/>
      <c r="K77" s="13"/>
    </row>
    <row r="78" spans="1:11" s="10" customFormat="1" ht="30.95" customHeight="1" x14ac:dyDescent="0.2">
      <c r="A78" s="72">
        <v>2</v>
      </c>
      <c r="B78" s="14" t="s">
        <v>93</v>
      </c>
      <c r="C78" s="72" t="s">
        <v>91</v>
      </c>
      <c r="D78" s="72"/>
      <c r="E78" s="72" t="s">
        <v>25</v>
      </c>
      <c r="F78" s="72">
        <v>2</v>
      </c>
      <c r="G78" s="56">
        <v>316155.59999999998</v>
      </c>
      <c r="H78" s="137" t="s">
        <v>163</v>
      </c>
      <c r="I78" s="102"/>
      <c r="J78" s="13"/>
      <c r="K78" s="13"/>
    </row>
    <row r="79" spans="1:11" s="10" customFormat="1" ht="30.95" customHeight="1" x14ac:dyDescent="0.2">
      <c r="A79" s="72">
        <v>3</v>
      </c>
      <c r="B79" s="14" t="s">
        <v>94</v>
      </c>
      <c r="C79" s="72" t="s">
        <v>91</v>
      </c>
      <c r="D79" s="72"/>
      <c r="E79" s="72" t="s">
        <v>25</v>
      </c>
      <c r="F79" s="72">
        <v>2</v>
      </c>
      <c r="G79" s="56">
        <v>316155.59999999998</v>
      </c>
      <c r="H79" s="138"/>
      <c r="I79" s="102"/>
      <c r="J79" s="13"/>
      <c r="K79" s="13"/>
    </row>
    <row r="80" spans="1:11" s="10" customFormat="1" ht="30.95" customHeight="1" x14ac:dyDescent="0.2">
      <c r="A80" s="72">
        <v>4</v>
      </c>
      <c r="B80" s="14" t="s">
        <v>95</v>
      </c>
      <c r="C80" s="72" t="s">
        <v>91</v>
      </c>
      <c r="D80" s="72"/>
      <c r="E80" s="72" t="s">
        <v>25</v>
      </c>
      <c r="F80" s="35">
        <v>1</v>
      </c>
      <c r="G80" s="56">
        <v>416208.08</v>
      </c>
      <c r="H80" s="138"/>
      <c r="I80" s="102"/>
      <c r="J80" s="13"/>
      <c r="K80" s="13"/>
    </row>
    <row r="81" spans="1:11" s="10" customFormat="1" ht="30.95" customHeight="1" x14ac:dyDescent="0.2">
      <c r="A81" s="72">
        <v>5</v>
      </c>
      <c r="B81" s="14" t="s">
        <v>96</v>
      </c>
      <c r="C81" s="72" t="s">
        <v>91</v>
      </c>
      <c r="D81" s="72"/>
      <c r="E81" s="72" t="s">
        <v>25</v>
      </c>
      <c r="F81" s="72">
        <v>1</v>
      </c>
      <c r="G81" s="54">
        <v>319565</v>
      </c>
      <c r="H81" s="138"/>
      <c r="I81" s="102"/>
      <c r="J81" s="13"/>
      <c r="K81" s="13"/>
    </row>
    <row r="82" spans="1:11" s="10" customFormat="1" ht="30.95" customHeight="1" x14ac:dyDescent="0.2">
      <c r="A82" s="88">
        <v>6</v>
      </c>
      <c r="B82" s="14" t="s">
        <v>97</v>
      </c>
      <c r="C82" s="72" t="s">
        <v>91</v>
      </c>
      <c r="D82" s="30"/>
      <c r="E82" s="72" t="s">
        <v>25</v>
      </c>
      <c r="F82" s="72">
        <v>1</v>
      </c>
      <c r="G82" s="54">
        <v>231514.4</v>
      </c>
      <c r="H82" s="138"/>
      <c r="I82" s="102"/>
      <c r="J82" s="13"/>
      <c r="K82" s="13"/>
    </row>
    <row r="83" spans="1:11" s="10" customFormat="1" ht="30.95" customHeight="1" x14ac:dyDescent="0.2">
      <c r="A83" s="72">
        <v>8</v>
      </c>
      <c r="B83" s="14" t="s">
        <v>98</v>
      </c>
      <c r="C83" s="72" t="s">
        <v>91</v>
      </c>
      <c r="D83" s="72"/>
      <c r="E83" s="72" t="s">
        <v>25</v>
      </c>
      <c r="F83" s="72">
        <v>2</v>
      </c>
      <c r="G83" s="54">
        <v>463028.8</v>
      </c>
      <c r="H83" s="139"/>
      <c r="I83" s="102"/>
      <c r="J83" s="13"/>
      <c r="K83" s="13"/>
    </row>
    <row r="84" spans="1:11" s="10" customFormat="1" ht="30.95" customHeight="1" x14ac:dyDescent="0.2">
      <c r="A84" s="72">
        <v>9</v>
      </c>
      <c r="B84" s="14" t="s">
        <v>144</v>
      </c>
      <c r="C84" s="72" t="s">
        <v>91</v>
      </c>
      <c r="D84" s="72"/>
      <c r="E84" s="72" t="s">
        <v>25</v>
      </c>
      <c r="F84" s="72">
        <v>2</v>
      </c>
      <c r="G84" s="54">
        <v>463028.8</v>
      </c>
      <c r="H84" s="72" t="s">
        <v>106</v>
      </c>
      <c r="I84" s="102"/>
      <c r="J84" s="13"/>
      <c r="K84" s="13"/>
    </row>
    <row r="85" spans="1:11" s="10" customFormat="1" ht="47.25" x14ac:dyDescent="0.2">
      <c r="A85" s="30" t="s">
        <v>0</v>
      </c>
      <c r="B85" s="30" t="s">
        <v>1</v>
      </c>
      <c r="C85" s="30" t="s">
        <v>2</v>
      </c>
      <c r="D85" s="31" t="s">
        <v>13</v>
      </c>
      <c r="E85" s="30" t="s">
        <v>21</v>
      </c>
      <c r="F85" s="30" t="s">
        <v>155</v>
      </c>
      <c r="G85" s="31" t="s">
        <v>31</v>
      </c>
      <c r="H85" s="30" t="s">
        <v>6</v>
      </c>
      <c r="I85" s="108"/>
      <c r="J85" s="13"/>
      <c r="K85" s="13"/>
    </row>
    <row r="86" spans="1:11" s="10" customFormat="1" x14ac:dyDescent="0.2">
      <c r="A86" s="30">
        <v>1</v>
      </c>
      <c r="B86" s="30">
        <v>2</v>
      </c>
      <c r="C86" s="30">
        <v>3</v>
      </c>
      <c r="D86" s="30">
        <v>4</v>
      </c>
      <c r="E86" s="30">
        <v>5</v>
      </c>
      <c r="F86" s="30">
        <v>6</v>
      </c>
      <c r="G86" s="30">
        <v>7</v>
      </c>
      <c r="H86" s="30">
        <v>8</v>
      </c>
      <c r="I86" s="108"/>
      <c r="J86" s="13"/>
      <c r="K86" s="13"/>
    </row>
    <row r="87" spans="1:11" s="10" customFormat="1" ht="31.5" x14ac:dyDescent="0.2">
      <c r="A87" s="84">
        <v>10</v>
      </c>
      <c r="B87" s="89" t="s">
        <v>140</v>
      </c>
      <c r="C87" s="84" t="s">
        <v>137</v>
      </c>
      <c r="D87" s="84"/>
      <c r="E87" s="87" t="s">
        <v>99</v>
      </c>
      <c r="F87" s="86">
        <v>721.6</v>
      </c>
      <c r="G87" s="90">
        <f>F87*1162</f>
        <v>838499.20000000007</v>
      </c>
      <c r="H87" s="93" t="s">
        <v>163</v>
      </c>
      <c r="I87" s="115"/>
      <c r="J87" s="13"/>
      <c r="K87" s="13"/>
    </row>
    <row r="88" spans="1:11" s="10" customFormat="1" ht="31.5" x14ac:dyDescent="0.2">
      <c r="A88" s="84">
        <v>11</v>
      </c>
      <c r="B88" s="89" t="s">
        <v>141</v>
      </c>
      <c r="C88" s="84" t="s">
        <v>137</v>
      </c>
      <c r="D88" s="84"/>
      <c r="E88" s="84" t="s">
        <v>99</v>
      </c>
      <c r="F88" s="35">
        <v>10</v>
      </c>
      <c r="G88" s="90">
        <f>F88*3560</f>
        <v>35600</v>
      </c>
      <c r="H88" s="93" t="s">
        <v>163</v>
      </c>
      <c r="I88" s="115"/>
      <c r="J88" s="48"/>
      <c r="K88" s="13"/>
    </row>
    <row r="89" spans="1:11" s="10" customFormat="1" ht="31.5" x14ac:dyDescent="0.2">
      <c r="A89" s="84">
        <v>12</v>
      </c>
      <c r="B89" s="89" t="s">
        <v>138</v>
      </c>
      <c r="C89" s="84" t="s">
        <v>139</v>
      </c>
      <c r="D89" s="84"/>
      <c r="E89" s="84" t="s">
        <v>99</v>
      </c>
      <c r="F89" s="86">
        <v>64.5</v>
      </c>
      <c r="G89" s="97">
        <v>206491</v>
      </c>
      <c r="H89" s="93" t="s">
        <v>163</v>
      </c>
      <c r="I89" s="115"/>
      <c r="J89" s="48"/>
      <c r="K89" s="13"/>
    </row>
    <row r="90" spans="1:11" s="10" customFormat="1" ht="31.5" x14ac:dyDescent="0.2">
      <c r="A90" s="87">
        <v>13</v>
      </c>
      <c r="B90" s="89" t="s">
        <v>143</v>
      </c>
      <c r="C90" s="87" t="s">
        <v>139</v>
      </c>
      <c r="D90" s="87"/>
      <c r="E90" s="87" t="s">
        <v>99</v>
      </c>
      <c r="F90" s="88">
        <v>73</v>
      </c>
      <c r="G90" s="97">
        <v>207310.2</v>
      </c>
      <c r="H90" s="93" t="s">
        <v>163</v>
      </c>
      <c r="I90" s="114"/>
      <c r="J90" s="48"/>
      <c r="K90" s="13"/>
    </row>
    <row r="91" spans="1:11" s="10" customFormat="1" ht="31.5" x14ac:dyDescent="0.2">
      <c r="A91" s="87">
        <v>14</v>
      </c>
      <c r="B91" s="89" t="s">
        <v>142</v>
      </c>
      <c r="C91" s="84" t="s">
        <v>139</v>
      </c>
      <c r="D91" s="84"/>
      <c r="E91" s="84" t="s">
        <v>99</v>
      </c>
      <c r="F91" s="86">
        <v>130</v>
      </c>
      <c r="G91" s="90">
        <v>354334.41</v>
      </c>
      <c r="H91" s="93" t="s">
        <v>163</v>
      </c>
      <c r="I91" s="115"/>
      <c r="J91" s="48"/>
      <c r="K91" s="13"/>
    </row>
    <row r="92" spans="1:11" s="10" customFormat="1" ht="31.5" x14ac:dyDescent="0.2">
      <c r="A92" s="87">
        <v>15</v>
      </c>
      <c r="B92" s="89" t="s">
        <v>100</v>
      </c>
      <c r="C92" s="84" t="s">
        <v>91</v>
      </c>
      <c r="D92" s="84"/>
      <c r="E92" s="84" t="s">
        <v>99</v>
      </c>
      <c r="F92" s="35">
        <v>347</v>
      </c>
      <c r="G92" s="90">
        <f>F92*4060</f>
        <v>1408820</v>
      </c>
      <c r="H92" s="93" t="s">
        <v>163</v>
      </c>
      <c r="I92" s="115"/>
      <c r="J92" s="48"/>
      <c r="K92" s="13"/>
    </row>
    <row r="93" spans="1:11" s="10" customFormat="1" ht="31.5" x14ac:dyDescent="0.2">
      <c r="A93" s="87">
        <v>16</v>
      </c>
      <c r="B93" s="89" t="s">
        <v>101</v>
      </c>
      <c r="C93" s="84" t="s">
        <v>91</v>
      </c>
      <c r="D93" s="84"/>
      <c r="E93" s="84" t="s">
        <v>99</v>
      </c>
      <c r="F93" s="72">
        <v>355</v>
      </c>
      <c r="G93" s="90">
        <f>F93*1628</f>
        <v>577940</v>
      </c>
      <c r="H93" s="93" t="s">
        <v>163</v>
      </c>
      <c r="I93" s="102"/>
      <c r="J93" s="48"/>
      <c r="K93" s="13"/>
    </row>
    <row r="94" spans="1:11" s="10" customFormat="1" ht="31.5" x14ac:dyDescent="0.2">
      <c r="A94" s="87">
        <v>17</v>
      </c>
      <c r="B94" s="14" t="s">
        <v>102</v>
      </c>
      <c r="C94" s="72" t="s">
        <v>91</v>
      </c>
      <c r="D94" s="72"/>
      <c r="E94" s="72" t="s">
        <v>99</v>
      </c>
      <c r="F94" s="72">
        <v>12.5</v>
      </c>
      <c r="G94" s="90">
        <f>F94*1628</f>
        <v>20350</v>
      </c>
      <c r="H94" s="93" t="s">
        <v>163</v>
      </c>
      <c r="I94" s="102"/>
      <c r="J94" s="13"/>
      <c r="K94" s="13"/>
    </row>
    <row r="95" spans="1:11" s="10" customFormat="1" ht="31.5" x14ac:dyDescent="0.2">
      <c r="A95" s="87">
        <v>18</v>
      </c>
      <c r="B95" s="14" t="s">
        <v>103</v>
      </c>
      <c r="C95" s="72" t="s">
        <v>91</v>
      </c>
      <c r="D95" s="72"/>
      <c r="E95" s="72" t="s">
        <v>37</v>
      </c>
      <c r="F95" s="35">
        <v>80</v>
      </c>
      <c r="G95" s="91">
        <f>F95*2379</f>
        <v>190320</v>
      </c>
      <c r="H95" s="93" t="s">
        <v>163</v>
      </c>
      <c r="I95" s="102"/>
      <c r="J95" s="13"/>
      <c r="K95" s="13"/>
    </row>
    <row r="96" spans="1:11" s="10" customFormat="1" ht="31.5" x14ac:dyDescent="0.2">
      <c r="A96" s="116">
        <v>19</v>
      </c>
      <c r="B96" s="98" t="s">
        <v>145</v>
      </c>
      <c r="C96" s="96" t="s">
        <v>91</v>
      </c>
      <c r="D96" s="95"/>
      <c r="E96" s="95" t="s">
        <v>99</v>
      </c>
      <c r="F96" s="35">
        <v>30</v>
      </c>
      <c r="G96" s="91">
        <v>42000</v>
      </c>
      <c r="H96" s="93" t="s">
        <v>163</v>
      </c>
      <c r="I96" s="114"/>
      <c r="J96" s="13"/>
      <c r="K96" s="13"/>
    </row>
    <row r="97" spans="1:15" s="10" customFormat="1" ht="31.5" x14ac:dyDescent="0.2">
      <c r="A97" s="116">
        <v>20</v>
      </c>
      <c r="B97" s="89" t="s">
        <v>104</v>
      </c>
      <c r="C97" s="84" t="s">
        <v>91</v>
      </c>
      <c r="D97" s="84"/>
      <c r="E97" s="84" t="s">
        <v>99</v>
      </c>
      <c r="F97" s="72">
        <v>152</v>
      </c>
      <c r="G97" s="90">
        <f>1807*F97</f>
        <v>274664</v>
      </c>
      <c r="H97" s="93" t="s">
        <v>163</v>
      </c>
      <c r="I97" s="102"/>
      <c r="J97" s="48"/>
      <c r="K97" s="13"/>
    </row>
    <row r="98" spans="1:15" s="10" customFormat="1" ht="31.5" x14ac:dyDescent="0.2">
      <c r="A98" s="116">
        <v>21</v>
      </c>
      <c r="B98" s="89" t="s">
        <v>146</v>
      </c>
      <c r="C98" s="94" t="s">
        <v>91</v>
      </c>
      <c r="D98" s="94"/>
      <c r="E98" s="95" t="s">
        <v>37</v>
      </c>
      <c r="F98" s="35">
        <v>744</v>
      </c>
      <c r="G98" s="90">
        <f>F98*1217</f>
        <v>905448</v>
      </c>
      <c r="H98" s="93" t="s">
        <v>163</v>
      </c>
      <c r="I98" s="102"/>
      <c r="J98" s="48"/>
      <c r="K98" s="13"/>
    </row>
    <row r="99" spans="1:15" s="10" customFormat="1" ht="31.5" x14ac:dyDescent="0.2">
      <c r="A99" s="116">
        <v>22</v>
      </c>
      <c r="B99" s="89" t="s">
        <v>105</v>
      </c>
      <c r="C99" s="85" t="s">
        <v>91</v>
      </c>
      <c r="D99" s="84"/>
      <c r="E99" s="84" t="s">
        <v>37</v>
      </c>
      <c r="F99" s="72">
        <v>340</v>
      </c>
      <c r="G99" s="90">
        <f>F99*1217</f>
        <v>413780</v>
      </c>
      <c r="H99" s="93" t="s">
        <v>163</v>
      </c>
      <c r="I99" s="102"/>
      <c r="J99" s="48"/>
      <c r="K99" s="13"/>
    </row>
    <row r="100" spans="1:15" s="10" customFormat="1" ht="31.5" customHeight="1" x14ac:dyDescent="0.2">
      <c r="A100" s="119" t="s">
        <v>27</v>
      </c>
      <c r="B100" s="120"/>
      <c r="C100" s="121"/>
      <c r="D100" s="72"/>
      <c r="E100" s="11" t="s">
        <v>157</v>
      </c>
      <c r="F100" s="30" t="s">
        <v>156</v>
      </c>
      <c r="G100" s="55">
        <f>SUM(G77:G84)+SUM(G87:G99)</f>
        <v>8314057.4299999997</v>
      </c>
      <c r="H100" s="43"/>
      <c r="I100" s="109"/>
      <c r="J100" s="48"/>
      <c r="K100" s="13"/>
    </row>
    <row r="101" spans="1:15" s="10" customFormat="1" x14ac:dyDescent="0.2">
      <c r="A101" s="122" t="s">
        <v>149</v>
      </c>
      <c r="B101" s="123"/>
      <c r="C101" s="123"/>
      <c r="D101" s="123"/>
      <c r="E101" s="123"/>
      <c r="F101" s="124"/>
      <c r="G101" s="57">
        <f>G21+G24+G26+G45+G51+G55+G65+G75+G100</f>
        <v>53170575.43</v>
      </c>
      <c r="H101" s="70"/>
      <c r="I101" s="107"/>
      <c r="J101" s="13"/>
      <c r="K101" s="13"/>
    </row>
    <row r="102" spans="1:15" s="10" customFormat="1" x14ac:dyDescent="0.25">
      <c r="A102" s="122" t="s">
        <v>9</v>
      </c>
      <c r="B102" s="123"/>
      <c r="C102" s="123"/>
      <c r="D102" s="123"/>
      <c r="E102" s="123"/>
      <c r="F102" s="124"/>
      <c r="G102" s="57">
        <f>G14+G15+G22+G23+G25+G28+G29+G32+G33+G34+G44+G47+G48+G50+G52+G54+G59+G71+G77+G81+G84</f>
        <v>14933292.140000001</v>
      </c>
      <c r="H102" s="42"/>
      <c r="I102" s="107"/>
      <c r="J102" s="13"/>
      <c r="K102" s="13"/>
    </row>
    <row r="103" spans="1:15" s="10" customFormat="1" x14ac:dyDescent="0.25">
      <c r="A103" s="122" t="s">
        <v>29</v>
      </c>
      <c r="B103" s="123"/>
      <c r="C103" s="123"/>
      <c r="D103" s="123"/>
      <c r="E103" s="123"/>
      <c r="F103" s="124"/>
      <c r="G103" s="57">
        <f>G16+G20+G35+G36+G37+G38+G39+G40+G41+G42+G43+G46+G49+G53+G57+G58+G60+G61+G64+G67+G68+G69+G70+G72+G73+G74+G78+G79+G80+G82+G83+G87+G88+G89+G90+G91+G92+G93+G94+G95+G96+G97+G98+G99</f>
        <v>28237283.289999999</v>
      </c>
      <c r="H103" s="42"/>
      <c r="I103" s="107"/>
      <c r="J103" s="13"/>
      <c r="K103" s="13"/>
    </row>
    <row r="104" spans="1:15" s="10" customFormat="1" x14ac:dyDescent="0.25">
      <c r="A104" s="122" t="s">
        <v>10</v>
      </c>
      <c r="B104" s="125"/>
      <c r="C104" s="125"/>
      <c r="D104" s="125"/>
      <c r="E104" s="125"/>
      <c r="F104" s="126"/>
      <c r="G104" s="57">
        <v>10000000</v>
      </c>
      <c r="H104" s="42"/>
      <c r="I104" s="107"/>
      <c r="J104" s="13"/>
      <c r="K104" s="13"/>
    </row>
    <row r="105" spans="1:15" s="10" customFormat="1" x14ac:dyDescent="0.25">
      <c r="A105" s="38"/>
      <c r="B105" s="15"/>
      <c r="C105" s="127"/>
      <c r="D105" s="127"/>
      <c r="E105" s="128"/>
      <c r="F105" s="128"/>
      <c r="G105" s="28"/>
      <c r="H105" s="39"/>
      <c r="I105" s="13"/>
      <c r="J105" s="13"/>
      <c r="K105" s="13"/>
    </row>
    <row r="106" spans="1:15" s="10" customFormat="1" x14ac:dyDescent="0.2">
      <c r="A106" s="19"/>
      <c r="B106" s="15" t="s">
        <v>68</v>
      </c>
      <c r="C106" s="127" t="s">
        <v>22</v>
      </c>
      <c r="D106" s="127"/>
      <c r="E106" s="128" t="s">
        <v>36</v>
      </c>
      <c r="F106" s="128"/>
      <c r="G106" s="20"/>
      <c r="H106" s="20"/>
      <c r="I106" s="22"/>
      <c r="J106" s="23"/>
      <c r="K106" s="22"/>
      <c r="L106" s="22"/>
      <c r="M106" s="46"/>
      <c r="N106" s="46"/>
      <c r="O106" s="46"/>
    </row>
    <row r="107" spans="1:15" s="10" customFormat="1" x14ac:dyDescent="0.2">
      <c r="A107" s="19"/>
      <c r="B107" s="15"/>
      <c r="C107" s="16"/>
      <c r="D107" s="16"/>
      <c r="E107" s="129"/>
      <c r="F107" s="129"/>
      <c r="G107" s="20"/>
      <c r="H107" s="20"/>
      <c r="I107" s="21"/>
      <c r="J107" s="21"/>
      <c r="K107" s="21"/>
      <c r="L107" s="21"/>
      <c r="M107" s="46"/>
      <c r="N107" s="46"/>
      <c r="O107" s="46"/>
    </row>
    <row r="108" spans="1:15" s="10" customFormat="1" x14ac:dyDescent="0.2">
      <c r="A108" s="19"/>
      <c r="B108" s="15" t="s">
        <v>130</v>
      </c>
      <c r="C108" s="127" t="s">
        <v>22</v>
      </c>
      <c r="D108" s="127"/>
      <c r="E108" s="128" t="s">
        <v>131</v>
      </c>
      <c r="F108" s="128"/>
      <c r="G108" s="20"/>
      <c r="H108" s="20"/>
      <c r="I108" s="21"/>
      <c r="J108" s="21"/>
      <c r="K108" s="21"/>
      <c r="L108" s="21"/>
      <c r="M108" s="46"/>
      <c r="N108" s="46"/>
      <c r="O108" s="46"/>
    </row>
    <row r="109" spans="1:15" s="10" customFormat="1" ht="18" customHeight="1" x14ac:dyDescent="0.2">
      <c r="A109" s="19"/>
      <c r="B109" s="24"/>
      <c r="C109" s="20"/>
      <c r="D109" s="20"/>
      <c r="E109" s="20"/>
      <c r="F109" s="20"/>
      <c r="G109" s="20"/>
      <c r="H109" s="20"/>
      <c r="I109" s="21"/>
      <c r="J109" s="21"/>
      <c r="K109" s="21"/>
      <c r="L109" s="21"/>
      <c r="M109" s="46"/>
      <c r="N109" s="46"/>
      <c r="O109" s="46"/>
    </row>
    <row r="110" spans="1:15" s="10" customFormat="1" ht="18" customHeight="1" x14ac:dyDescent="0.2">
      <c r="A110" s="19"/>
      <c r="B110" s="20"/>
      <c r="C110" s="20"/>
      <c r="D110" s="20"/>
      <c r="E110" s="20"/>
      <c r="F110" s="20"/>
      <c r="G110" s="20"/>
      <c r="H110" s="20"/>
      <c r="I110" s="21"/>
      <c r="J110" s="21"/>
      <c r="K110" s="21"/>
      <c r="L110" s="21"/>
      <c r="M110" s="46"/>
      <c r="N110" s="46"/>
      <c r="O110" s="46"/>
    </row>
    <row r="111" spans="1:15" s="10" customFormat="1" ht="18" customHeight="1" x14ac:dyDescent="0.2">
      <c r="A111" s="19"/>
      <c r="B111" s="20"/>
      <c r="C111" s="20"/>
      <c r="D111" s="20"/>
      <c r="E111" s="20"/>
      <c r="F111" s="20"/>
      <c r="G111" s="20"/>
      <c r="H111" s="20"/>
      <c r="I111" s="21"/>
      <c r="J111" s="21"/>
      <c r="K111" s="21"/>
      <c r="L111" s="21"/>
      <c r="M111" s="46"/>
      <c r="N111" s="46"/>
      <c r="O111" s="46"/>
    </row>
    <row r="112" spans="1:15" s="10" customFormat="1" ht="18" customHeight="1" x14ac:dyDescent="0.2">
      <c r="A112" s="19"/>
      <c r="B112" s="20"/>
      <c r="C112" s="20"/>
      <c r="D112" s="20"/>
      <c r="E112" s="20"/>
      <c r="F112" s="20"/>
      <c r="G112" s="20"/>
      <c r="H112" s="20"/>
      <c r="I112" s="21"/>
      <c r="J112" s="21"/>
      <c r="K112" s="21"/>
      <c r="L112" s="21"/>
      <c r="M112" s="46"/>
      <c r="N112" s="46"/>
      <c r="O112" s="46"/>
    </row>
    <row r="113" spans="1:15" s="10" customFormat="1" ht="18" customHeight="1" x14ac:dyDescent="0.2">
      <c r="A113" s="19"/>
      <c r="B113" s="20"/>
      <c r="C113" s="20"/>
      <c r="D113" s="20"/>
      <c r="E113" s="20"/>
      <c r="F113" s="20"/>
      <c r="G113" s="20"/>
      <c r="H113" s="20"/>
      <c r="I113" s="21"/>
      <c r="J113" s="21"/>
      <c r="K113" s="21"/>
      <c r="L113" s="21"/>
      <c r="M113" s="46"/>
      <c r="N113" s="46"/>
      <c r="O113" s="46"/>
    </row>
    <row r="114" spans="1:15" s="10" customFormat="1" ht="18" customHeight="1" x14ac:dyDescent="0.2">
      <c r="A114" s="19"/>
      <c r="B114" s="20"/>
      <c r="C114" s="20"/>
      <c r="D114" s="20"/>
      <c r="E114" s="20"/>
      <c r="F114" s="20"/>
      <c r="G114" s="20"/>
      <c r="H114" s="20"/>
      <c r="I114" s="22"/>
      <c r="J114" s="22"/>
      <c r="K114" s="22"/>
      <c r="L114" s="22"/>
      <c r="M114" s="46"/>
      <c r="N114" s="46"/>
      <c r="O114" s="46"/>
    </row>
    <row r="115" spans="1:15" s="10" customFormat="1" ht="27.75" customHeight="1" x14ac:dyDescent="0.2">
      <c r="A115" s="19"/>
      <c r="B115" s="20"/>
      <c r="C115" s="20"/>
      <c r="D115" s="20"/>
      <c r="E115" s="20"/>
      <c r="F115" s="20"/>
      <c r="G115" s="20"/>
      <c r="H115" s="20"/>
      <c r="I115" s="25"/>
      <c r="J115" s="25"/>
      <c r="K115" s="25"/>
      <c r="L115" s="25"/>
      <c r="M115" s="25"/>
      <c r="N115" s="46"/>
      <c r="O115" s="46"/>
    </row>
    <row r="116" spans="1:15" s="10" customFormat="1" ht="18" customHeight="1" x14ac:dyDescent="0.2">
      <c r="A116" s="19"/>
      <c r="B116" s="20"/>
      <c r="C116" s="20"/>
      <c r="D116" s="20"/>
      <c r="E116" s="20"/>
      <c r="F116" s="20"/>
      <c r="G116" s="20"/>
      <c r="H116" s="20"/>
      <c r="I116" s="46"/>
      <c r="J116" s="46"/>
      <c r="K116" s="46"/>
      <c r="L116" s="46"/>
      <c r="M116" s="46"/>
      <c r="N116" s="46"/>
      <c r="O116" s="46"/>
    </row>
    <row r="117" spans="1:15" s="10" customFormat="1" ht="18" customHeight="1" x14ac:dyDescent="0.2">
      <c r="A117" s="19"/>
      <c r="B117" s="20"/>
      <c r="C117" s="20"/>
      <c r="D117" s="20"/>
      <c r="E117" s="20"/>
      <c r="F117" s="20"/>
      <c r="G117" s="20"/>
      <c r="H117" s="20"/>
      <c r="I117" s="46"/>
      <c r="J117" s="46"/>
      <c r="K117" s="46"/>
      <c r="L117" s="46"/>
      <c r="M117" s="46"/>
      <c r="N117" s="46"/>
      <c r="O117" s="46"/>
    </row>
    <row r="118" spans="1:15" s="10" customFormat="1" x14ac:dyDescent="0.2">
      <c r="A118" s="19"/>
      <c r="B118" s="59"/>
      <c r="C118" s="59"/>
      <c r="D118" s="59"/>
      <c r="E118" s="19"/>
      <c r="F118" s="20"/>
      <c r="G118" s="20"/>
      <c r="H118" s="20"/>
      <c r="I118" s="46"/>
      <c r="J118" s="46"/>
      <c r="K118" s="46"/>
      <c r="L118" s="46"/>
      <c r="M118" s="46"/>
      <c r="N118" s="46"/>
      <c r="O118" s="46"/>
    </row>
    <row r="119" spans="1:15" s="10" customFormat="1" x14ac:dyDescent="0.2">
      <c r="A119" s="19"/>
      <c r="B119" s="58"/>
      <c r="C119" s="62"/>
      <c r="D119" s="60"/>
      <c r="E119" s="20"/>
      <c r="F119" s="20"/>
      <c r="G119" s="20"/>
      <c r="H119" s="20"/>
      <c r="I119" s="46"/>
      <c r="J119" s="46"/>
      <c r="K119" s="46"/>
      <c r="L119" s="46"/>
      <c r="M119" s="46"/>
      <c r="N119" s="46"/>
      <c r="O119" s="46"/>
    </row>
    <row r="120" spans="1:15" s="10" customFormat="1" x14ac:dyDescent="0.2">
      <c r="A120" s="19"/>
      <c r="B120" s="58"/>
      <c r="C120" s="62"/>
      <c r="D120" s="60"/>
      <c r="E120" s="20"/>
      <c r="F120" s="20"/>
      <c r="G120" s="20"/>
      <c r="H120" s="20"/>
      <c r="I120" s="118"/>
      <c r="J120" s="118"/>
      <c r="K120" s="118"/>
      <c r="L120" s="118"/>
      <c r="M120" s="46"/>
      <c r="N120" s="46"/>
      <c r="O120" s="46"/>
    </row>
    <row r="121" spans="1:15" s="10" customFormat="1" x14ac:dyDescent="0.2">
      <c r="A121" s="19"/>
      <c r="B121" s="58"/>
      <c r="C121" s="62"/>
      <c r="D121" s="60"/>
      <c r="E121" s="20"/>
      <c r="F121" s="20"/>
      <c r="G121" s="20"/>
      <c r="H121" s="20"/>
      <c r="I121" s="22"/>
      <c r="J121" s="23"/>
      <c r="K121" s="22"/>
      <c r="L121" s="22"/>
      <c r="M121" s="46"/>
      <c r="N121" s="46"/>
      <c r="O121" s="46"/>
    </row>
    <row r="122" spans="1:15" s="10" customFormat="1" ht="18" customHeight="1" x14ac:dyDescent="0.2">
      <c r="A122" s="19"/>
      <c r="B122" s="58"/>
      <c r="C122" s="62"/>
      <c r="D122" s="60"/>
      <c r="E122" s="20"/>
      <c r="F122" s="20"/>
      <c r="G122" s="20"/>
      <c r="H122" s="20"/>
      <c r="I122" s="21"/>
      <c r="J122" s="21"/>
      <c r="K122" s="21"/>
      <c r="L122" s="21"/>
      <c r="M122" s="26"/>
      <c r="N122" s="46"/>
      <c r="O122" s="46"/>
    </row>
    <row r="123" spans="1:15" s="10" customFormat="1" ht="18" customHeight="1" x14ac:dyDescent="0.2">
      <c r="A123" s="19"/>
      <c r="B123" s="58"/>
      <c r="C123" s="62"/>
      <c r="D123" s="60"/>
      <c r="E123" s="20"/>
      <c r="F123" s="20"/>
      <c r="G123" s="20"/>
      <c r="H123" s="20"/>
      <c r="I123" s="21"/>
      <c r="J123" s="21"/>
      <c r="K123" s="21"/>
      <c r="L123" s="21"/>
      <c r="M123" s="26"/>
      <c r="N123" s="46"/>
      <c r="O123" s="46"/>
    </row>
    <row r="124" spans="1:15" s="10" customFormat="1" ht="18" customHeight="1" x14ac:dyDescent="0.2">
      <c r="A124" s="19"/>
      <c r="B124" s="58"/>
      <c r="C124" s="63"/>
      <c r="D124" s="61"/>
      <c r="E124" s="20"/>
      <c r="F124" s="20"/>
      <c r="G124" s="20"/>
      <c r="H124" s="20"/>
      <c r="I124" s="21"/>
      <c r="J124" s="21"/>
      <c r="K124" s="21"/>
      <c r="L124" s="21"/>
      <c r="M124" s="26"/>
      <c r="N124" s="46"/>
      <c r="O124" s="46"/>
    </row>
    <row r="125" spans="1:15" s="10" customFormat="1" ht="18" customHeight="1" x14ac:dyDescent="0.2">
      <c r="A125" s="19"/>
      <c r="B125" s="58"/>
      <c r="C125" s="62"/>
      <c r="D125" s="60"/>
      <c r="E125" s="20"/>
      <c r="F125" s="20"/>
      <c r="G125" s="20"/>
      <c r="H125" s="20"/>
      <c r="I125" s="21"/>
      <c r="J125" s="21"/>
      <c r="K125" s="21"/>
      <c r="L125" s="21"/>
      <c r="M125" s="26"/>
      <c r="N125" s="46"/>
      <c r="O125" s="46"/>
    </row>
    <row r="126" spans="1:15" s="10" customFormat="1" x14ac:dyDescent="0.2">
      <c r="A126" s="19"/>
      <c r="B126" s="20"/>
      <c r="C126" s="63"/>
      <c r="D126" s="61"/>
      <c r="E126" s="20"/>
      <c r="F126" s="20"/>
      <c r="G126" s="20"/>
      <c r="H126" s="20"/>
      <c r="I126" s="21"/>
      <c r="J126" s="21"/>
      <c r="K126" s="21"/>
      <c r="L126" s="21"/>
      <c r="M126" s="46"/>
      <c r="N126" s="46"/>
      <c r="O126" s="46"/>
    </row>
    <row r="127" spans="1:15" x14ac:dyDescent="0.2">
      <c r="I127" s="3"/>
      <c r="J127" s="3"/>
      <c r="K127" s="3"/>
      <c r="L127" s="3"/>
      <c r="M127" s="1"/>
      <c r="N127" s="1"/>
      <c r="O127" s="1"/>
    </row>
    <row r="128" spans="1:15" x14ac:dyDescent="0.2">
      <c r="I128" s="3"/>
      <c r="J128" s="3"/>
      <c r="K128" s="3"/>
      <c r="L128" s="3"/>
      <c r="M128" s="1"/>
      <c r="N128" s="1"/>
      <c r="O128" s="1"/>
    </row>
    <row r="129" spans="9:15" x14ac:dyDescent="0.2">
      <c r="I129" s="3"/>
      <c r="J129" s="3"/>
      <c r="K129" s="3"/>
      <c r="L129" s="3"/>
      <c r="M129" s="1"/>
      <c r="N129" s="1"/>
      <c r="O129" s="1"/>
    </row>
    <row r="130" spans="9:15" x14ac:dyDescent="0.2">
      <c r="I130" s="3"/>
      <c r="J130" s="3"/>
      <c r="K130" s="3"/>
      <c r="L130" s="3"/>
      <c r="M130" s="1"/>
      <c r="N130" s="1"/>
      <c r="O130" s="1"/>
    </row>
    <row r="131" spans="9:15" x14ac:dyDescent="0.2">
      <c r="I131" s="3"/>
      <c r="J131" s="3"/>
      <c r="K131" s="3"/>
      <c r="L131" s="3"/>
      <c r="M131" s="1"/>
      <c r="N131" s="1"/>
      <c r="O131" s="1"/>
    </row>
    <row r="132" spans="9:15" x14ac:dyDescent="0.2">
      <c r="I132" s="3"/>
      <c r="J132" s="3"/>
      <c r="K132" s="3"/>
      <c r="L132" s="3"/>
      <c r="M132" s="1"/>
      <c r="N132" s="1"/>
      <c r="O132" s="1"/>
    </row>
    <row r="133" spans="9:15" x14ac:dyDescent="0.2">
      <c r="I133" s="3"/>
      <c r="J133" s="3"/>
      <c r="K133" s="3"/>
      <c r="L133" s="3"/>
      <c r="M133" s="1"/>
      <c r="N133" s="1"/>
      <c r="O133" s="1"/>
    </row>
    <row r="134" spans="9:15" x14ac:dyDescent="0.2">
      <c r="I134" s="4"/>
      <c r="J134" s="4"/>
      <c r="K134" s="4"/>
      <c r="L134" s="4"/>
      <c r="M134" s="6"/>
      <c r="N134" s="1"/>
      <c r="O134" s="1"/>
    </row>
    <row r="135" spans="9:15" x14ac:dyDescent="0.2">
      <c r="I135" s="5"/>
      <c r="J135" s="5"/>
      <c r="K135" s="5"/>
      <c r="L135" s="5"/>
      <c r="M135" s="5"/>
      <c r="N135" s="1"/>
      <c r="O135" s="1"/>
    </row>
    <row r="136" spans="9:15" x14ac:dyDescent="0.2">
      <c r="I136" s="1"/>
      <c r="J136" s="1"/>
      <c r="K136" s="1"/>
      <c r="L136" s="1"/>
      <c r="M136" s="1"/>
      <c r="N136" s="1"/>
      <c r="O136" s="1"/>
    </row>
  </sheetData>
  <mergeCells count="44">
    <mergeCell ref="H78:H83"/>
    <mergeCell ref="H67:H70"/>
    <mergeCell ref="A76:H76"/>
    <mergeCell ref="I73:I74"/>
    <mergeCell ref="A66:H66"/>
    <mergeCell ref="H72:H74"/>
    <mergeCell ref="A75:C75"/>
    <mergeCell ref="A24:C24"/>
    <mergeCell ref="F1:H1"/>
    <mergeCell ref="F2:H2"/>
    <mergeCell ref="F4:H4"/>
    <mergeCell ref="F5:H5"/>
    <mergeCell ref="A8:H8"/>
    <mergeCell ref="A9:H9"/>
    <mergeCell ref="A10:H10"/>
    <mergeCell ref="A13:H13"/>
    <mergeCell ref="A21:C21"/>
    <mergeCell ref="H17:H19"/>
    <mergeCell ref="H14:H15"/>
    <mergeCell ref="A65:C65"/>
    <mergeCell ref="A26:C26"/>
    <mergeCell ref="A27:H27"/>
    <mergeCell ref="A45:C45"/>
    <mergeCell ref="H32:H34"/>
    <mergeCell ref="H35:H43"/>
    <mergeCell ref="A51:C51"/>
    <mergeCell ref="A55:C55"/>
    <mergeCell ref="A56:H56"/>
    <mergeCell ref="H57:H58"/>
    <mergeCell ref="H60:H61"/>
    <mergeCell ref="H47:H48"/>
    <mergeCell ref="I120:L120"/>
    <mergeCell ref="A100:C100"/>
    <mergeCell ref="A101:F101"/>
    <mergeCell ref="A102:F102"/>
    <mergeCell ref="A103:F103"/>
    <mergeCell ref="A104:F104"/>
    <mergeCell ref="C105:D105"/>
    <mergeCell ref="E105:F105"/>
    <mergeCell ref="C106:D106"/>
    <mergeCell ref="E106:F106"/>
    <mergeCell ref="E107:F107"/>
    <mergeCell ref="C108:D108"/>
    <mergeCell ref="E108:F108"/>
  </mergeCells>
  <pageMargins left="0.39370078740157483" right="0.15748031496062992" top="0.35433070866141736" bottom="0.15748031496062992" header="0.31496062992125984" footer="0.31496062992125984"/>
  <pageSetup paperSize="9" scale="88" orientation="landscape" verticalDpi="0" r:id="rId1"/>
  <rowBreaks count="4" manualBreakCount="4">
    <brk id="29" max="7" man="1"/>
    <brk id="61" max="7" man="1"/>
    <brk id="84" max="7" man="1"/>
    <brk id="11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План на 1.03.2017-2</vt:lpstr>
      <vt:lpstr>'План на 1.03.2017-2'!Область_печати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ZamDirectora</cp:lastModifiedBy>
  <cp:lastPrinted>2017-10-05T00:49:03Z</cp:lastPrinted>
  <dcterms:created xsi:type="dcterms:W3CDTF">2007-04-10T02:39:05Z</dcterms:created>
  <dcterms:modified xsi:type="dcterms:W3CDTF">2017-10-12T05:41:12Z</dcterms:modified>
</cp:coreProperties>
</file>