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51\Obmen\Депонян\ДЛЯ САЙТА\"/>
    </mc:Choice>
  </mc:AlternateContent>
  <bookViews>
    <workbookView xWindow="0" yWindow="0" windowWidth="28800" windowHeight="12435"/>
  </bookViews>
  <sheets>
    <sheet name="тар ВС ВО" sheetId="18" r:id="rId1"/>
    <sheet name="тар ГВС" sheetId="19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'тар ВС ВО'!$A$1:$L$37</definedName>
    <definedName name="_xlnm.Print_Area" localSheetId="1">'тар ГВС'!$A$1:$G$23</definedName>
  </definedNames>
  <calcPr calcId="152511"/>
</workbook>
</file>

<file path=xl/calcChain.xml><?xml version="1.0" encoding="utf-8"?>
<calcChain xmlns="http://schemas.openxmlformats.org/spreadsheetml/2006/main">
  <c r="F23" i="19" l="1"/>
  <c r="E23" i="19"/>
  <c r="D23" i="19"/>
  <c r="F22" i="19"/>
  <c r="E22" i="19"/>
  <c r="D22" i="19"/>
  <c r="F21" i="19"/>
  <c r="E21" i="19"/>
  <c r="D21" i="19"/>
  <c r="F20" i="19"/>
  <c r="E20" i="19"/>
  <c r="D20" i="19"/>
  <c r="F19" i="19"/>
  <c r="E19" i="19"/>
  <c r="D19" i="19"/>
  <c r="F18" i="19"/>
  <c r="E18" i="19"/>
  <c r="D18" i="19"/>
  <c r="F17" i="19"/>
  <c r="E17" i="19"/>
  <c r="D17" i="19"/>
  <c r="F16" i="19"/>
  <c r="E16" i="19"/>
  <c r="D16" i="19"/>
  <c r="F15" i="19"/>
  <c r="E15" i="19"/>
  <c r="D15" i="19"/>
  <c r="G14" i="19"/>
  <c r="G15" i="19" s="1"/>
  <c r="G16" i="19" s="1"/>
  <c r="G17" i="19" s="1"/>
  <c r="G18" i="19" s="1"/>
  <c r="G19" i="19" s="1"/>
  <c r="G20" i="19" s="1"/>
  <c r="G21" i="19" s="1"/>
  <c r="G22" i="19" s="1"/>
  <c r="G23" i="19" s="1"/>
  <c r="F14" i="19"/>
  <c r="E14" i="19"/>
  <c r="D14" i="19"/>
  <c r="N37" i="18"/>
  <c r="C37" i="18"/>
  <c r="D37" i="18" s="1"/>
  <c r="E37" i="18" s="1"/>
  <c r="F37" i="18" s="1"/>
  <c r="G37" i="18" s="1"/>
  <c r="H37" i="18" s="1"/>
  <c r="I37" i="18" s="1"/>
  <c r="J37" i="18" s="1"/>
  <c r="K37" i="18" s="1"/>
  <c r="L37" i="18" s="1"/>
  <c r="N34" i="18"/>
  <c r="C34" i="18"/>
  <c r="D34" i="18" s="1"/>
  <c r="E34" i="18" s="1"/>
  <c r="F34" i="18" s="1"/>
  <c r="G34" i="18" s="1"/>
  <c r="H34" i="18" s="1"/>
  <c r="I34" i="18" s="1"/>
  <c r="J34" i="18" s="1"/>
  <c r="K34" i="18" s="1"/>
  <c r="L34" i="18" s="1"/>
  <c r="L33" i="18"/>
  <c r="L36" i="18" s="1"/>
  <c r="K33" i="18"/>
  <c r="K36" i="18" s="1"/>
  <c r="J33" i="18"/>
  <c r="J36" i="18" s="1"/>
  <c r="I33" i="18"/>
  <c r="I36" i="18" s="1"/>
  <c r="H33" i="18"/>
  <c r="H36" i="18" s="1"/>
  <c r="G33" i="18"/>
  <c r="G36" i="18" s="1"/>
  <c r="F33" i="18"/>
  <c r="F36" i="18" s="1"/>
  <c r="E33" i="18"/>
  <c r="E36" i="18" s="1"/>
  <c r="D33" i="18"/>
  <c r="D36" i="18" s="1"/>
  <c r="C33" i="18"/>
  <c r="C36" i="18" s="1"/>
  <c r="C31" i="18"/>
  <c r="D31" i="18" s="1"/>
  <c r="E31" i="18" s="1"/>
  <c r="F31" i="18" s="1"/>
  <c r="G31" i="18" s="1"/>
  <c r="H31" i="18" s="1"/>
  <c r="I31" i="18" s="1"/>
  <c r="J31" i="18" s="1"/>
  <c r="K31" i="18" s="1"/>
  <c r="L31" i="18" s="1"/>
  <c r="N18" i="18"/>
  <c r="C18" i="18"/>
  <c r="D18" i="18" s="1"/>
  <c r="E18" i="18" s="1"/>
  <c r="F18" i="18" s="1"/>
  <c r="G18" i="18" s="1"/>
  <c r="H18" i="18" s="1"/>
  <c r="I18" i="18" s="1"/>
  <c r="J18" i="18" s="1"/>
  <c r="K18" i="18" s="1"/>
  <c r="L18" i="18" s="1"/>
  <c r="N15" i="18"/>
  <c r="C15" i="18"/>
  <c r="D15" i="18" s="1"/>
  <c r="E15" i="18" s="1"/>
  <c r="F15" i="18" s="1"/>
  <c r="G15" i="18" s="1"/>
  <c r="H15" i="18" s="1"/>
  <c r="I15" i="18" s="1"/>
  <c r="J15" i="18" s="1"/>
  <c r="K15" i="18" s="1"/>
  <c r="L15" i="18" s="1"/>
  <c r="L14" i="18"/>
  <c r="L17" i="18" s="1"/>
  <c r="K14" i="18"/>
  <c r="K17" i="18" s="1"/>
  <c r="J14" i="18"/>
  <c r="J17" i="18" s="1"/>
  <c r="I14" i="18"/>
  <c r="I17" i="18" s="1"/>
  <c r="H14" i="18"/>
  <c r="H17" i="18" s="1"/>
  <c r="G14" i="18"/>
  <c r="G17" i="18" s="1"/>
  <c r="F14" i="18"/>
  <c r="F17" i="18" s="1"/>
  <c r="E14" i="18"/>
  <c r="E17" i="18" s="1"/>
  <c r="D14" i="18"/>
  <c r="D17" i="18" s="1"/>
  <c r="C14" i="18"/>
  <c r="C17" i="18" s="1"/>
  <c r="C12" i="18"/>
  <c r="D12" i="18" s="1"/>
  <c r="E12" i="18" s="1"/>
  <c r="F12" i="18" s="1"/>
  <c r="G12" i="18" s="1"/>
  <c r="H12" i="18" s="1"/>
  <c r="I12" i="18" s="1"/>
  <c r="J12" i="18" s="1"/>
  <c r="K12" i="18" s="1"/>
  <c r="L12" i="18" s="1"/>
</calcChain>
</file>

<file path=xl/sharedStrings.xml><?xml version="1.0" encoding="utf-8"?>
<sst xmlns="http://schemas.openxmlformats.org/spreadsheetml/2006/main" count="100" uniqueCount="49">
  <si>
    <t>государственного регулирования цен</t>
  </si>
  <si>
    <t>и тарифов Чукотского автономного округа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</si>
  <si>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</si>
  <si>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</si>
  <si>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</si>
  <si>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</si>
  <si>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</si>
  <si>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</si>
  <si>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</si>
  <si>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</si>
  <si>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</si>
  <si>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</si>
  <si>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 протоколу заседания Правления Комитета</t>
  </si>
  <si>
    <t>Наименование</t>
  </si>
  <si>
    <t>ТАРИФЫ</t>
  </si>
  <si>
    <t>на питьевую воду (питьевое водоснабжение) МП городского округа Анадырь «Городское коммунальное хозяйство» на 2019-2023 годы с календарной разбивкой</t>
  </si>
  <si>
    <t xml:space="preserve">№ п/п </t>
  </si>
  <si>
    <t>Тарифы, руб./куб.м</t>
  </si>
  <si>
    <t>с 01.01.2019 г. по 30.06.2019 г.</t>
  </si>
  <si>
    <t>с 01.07.2019 г. по 31.12.2019 г.</t>
  </si>
  <si>
    <t>с 01.01.2020 г. по 30.06.2020 г.</t>
  </si>
  <si>
    <t>с 01.07.2020 г. по 31.12.2020 г.</t>
  </si>
  <si>
    <t>с 01.01.2021 г. по 30.06.2021 г.</t>
  </si>
  <si>
    <t>с 01.07.2021 г. по 31.12.2021 г.</t>
  </si>
  <si>
    <t>с 01.01.2022 г. по 30.06.2022 г.</t>
  </si>
  <si>
    <t>с 01.07.2022 г. по 31.12.2022 г.</t>
  </si>
  <si>
    <t>с 01.01.2023 г. по 30.06.2023 г.</t>
  </si>
  <si>
    <t>с 01.07.2023 г. по 31.12.2023 г.</t>
  </si>
  <si>
    <t>Город Анадырь</t>
  </si>
  <si>
    <t>1.1.</t>
  </si>
  <si>
    <t>Потребители, кроме населения (без НДС)</t>
  </si>
  <si>
    <t>1.2.</t>
  </si>
  <si>
    <t>Население (с учетом НДС)</t>
  </si>
  <si>
    <t>Село Тавайваам</t>
  </si>
  <si>
    <t>2.1.</t>
  </si>
  <si>
    <t>2.2.</t>
  </si>
  <si>
    <t xml:space="preserve">на водоотведение МП городского округа Анадырь «Городское коммунальное хозяйство» на 2019-2023 годы с календарной разбивкой </t>
  </si>
  <si>
    <t>на горячую воду (горячее водоснабжение) МП городского округа Анадырь «Городское коммунальное хозяйство» на 2019-2023 годы с календарной разбивкой</t>
  </si>
  <si>
    <t>№  п/п</t>
  </si>
  <si>
    <t>Период регулиро-вания</t>
  </si>
  <si>
    <t>Тарифы для потребителей, кроме населения (без НДС)</t>
  </si>
  <si>
    <t>Тарифы для потребителей, кроме населения, руб./куб.м (без НДС)</t>
  </si>
  <si>
    <t>Тарифы для населения, руб./куб.м (с учетом  НДС)</t>
  </si>
  <si>
    <t xml:space="preserve">Компонент на холодную воду, руб./куб.м                  </t>
  </si>
  <si>
    <t xml:space="preserve">Компонент на тепловую энергию, руб./Гкал                  </t>
  </si>
  <si>
    <t>от 17 декабря 2018 года № 28</t>
  </si>
  <si>
    <t>Приложение 6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</si>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</sst>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/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49" fontId="2" fillId="0" borderId="2" xfId="4" applyNumberFormat="1" applyFont="1" applyFill="1" applyBorder="1" applyAlignment="1">
      <alignment horizontal="center" vertical="center" wrapText="1"/>
    </xf>
    <xf numFmtId="2" fontId="2" fillId="0" borderId="10" xfId="4" applyNumberFormat="1" applyFont="1" applyFill="1" applyBorder="1" applyAlignment="1">
      <alignment vertical="center" wrapText="1"/>
    </xf>
    <xf numFmtId="2" fontId="2" fillId="0" borderId="22" xfId="4" applyNumberFormat="1" applyFont="1" applyFill="1" applyBorder="1" applyAlignment="1">
      <alignment horizontal="center" vertical="center" wrapText="1"/>
    </xf>
    <xf numFmtId="4" fontId="1" fillId="0" borderId="20" xfId="4" applyNumberFormat="1" applyFont="1" applyFill="1" applyBorder="1" applyAlignment="1">
      <alignment horizontal="center" vertical="center" wrapText="1"/>
    </xf>
    <xf numFmtId="4" fontId="1" fillId="0" borderId="22" xfId="4" applyNumberFormat="1" applyFont="1" applyFill="1" applyBorder="1" applyAlignment="1">
      <alignment horizontal="center" vertical="center" wrapText="1"/>
    </xf>
    <xf numFmtId="4" fontId="1" fillId="0" borderId="21" xfId="4" applyNumberFormat="1" applyFont="1" applyFill="1" applyBorder="1" applyAlignment="1">
      <alignment horizontal="center" vertical="center" wrapText="1"/>
    </xf>
    <xf numFmtId="49" fontId="1" fillId="0" borderId="6" xfId="4" applyNumberFormat="1" applyFont="1" applyFill="1" applyBorder="1" applyAlignment="1">
      <alignment horizontal="center" vertical="center" wrapText="1"/>
    </xf>
    <xf numFmtId="4" fontId="1" fillId="0" borderId="11" xfId="4" applyNumberFormat="1" applyFont="1" applyFill="1" applyBorder="1" applyAlignment="1">
      <alignment vertical="center" wrapText="1"/>
    </xf>
    <xf numFmtId="4" fontId="1" fillId="0" borderId="23" xfId="4" applyNumberFormat="1" applyFont="1" applyFill="1" applyBorder="1" applyAlignment="1">
      <alignment horizontal="center" vertical="center" wrapText="1"/>
    </xf>
    <xf numFmtId="4" fontId="1" fillId="0" borderId="14" xfId="4" applyNumberFormat="1" applyFont="1" applyFill="1" applyBorder="1" applyAlignment="1">
      <alignment horizontal="center" vertical="center" wrapText="1"/>
    </xf>
    <xf numFmtId="4" fontId="1" fillId="0" borderId="19" xfId="4" applyNumberFormat="1" applyFont="1" applyFill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49" fontId="2" fillId="0" borderId="6" xfId="4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/>
    </xf>
    <xf numFmtId="4" fontId="1" fillId="0" borderId="12" xfId="4" applyNumberFormat="1" applyFont="1" applyFill="1" applyBorder="1" applyAlignment="1">
      <alignment vertical="center" wrapText="1"/>
    </xf>
    <xf numFmtId="4" fontId="1" fillId="0" borderId="24" xfId="4" applyNumberFormat="1" applyFont="1" applyFill="1" applyBorder="1" applyAlignment="1">
      <alignment horizontal="center" vertical="center" wrapText="1"/>
    </xf>
    <xf numFmtId="4" fontId="1" fillId="0" borderId="25" xfId="4" applyNumberFormat="1" applyFont="1" applyFill="1" applyBorder="1" applyAlignment="1">
      <alignment horizontal="center" vertical="center" wrapText="1"/>
    </xf>
    <xf numFmtId="4" fontId="1" fillId="0" borderId="26" xfId="4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" fontId="1" fillId="0" borderId="0" xfId="4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4" fontId="1" fillId="0" borderId="0" xfId="4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9" fillId="0" borderId="0" xfId="0" applyFont="1"/>
    <xf numFmtId="0" fontId="1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5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Приложения к пост 13-к2 тарифы ЧКХ на 2012" xfId="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52;&#1055;%20&#1043;&#1050;&#1061;/&#1043;&#1050;&#1061;%20&#1042;&#1057;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18%20&#1075;&#1086;&#1076;/23-&#1082;2%20&#1055;&#1086;&#1089;&#1090;%20&#1082;&#1086;&#1088;&#1088;%20&#1053;&#1042;&#1042;%20&#1090;&#1072;&#1088;&#1080;&#1092;%20&#1043;&#1050;&#1061;%202018/&#1055;&#1088;&#1080;&#1083;%20&#1082;%20&#1087;&#1086;&#1089;&#1090;%2023-&#1082;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52;&#1055;%20&#1043;&#1050;&#1061;/&#1043;&#1050;&#1061;%20&#1042;&#1054;%202019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52;&#1055;%20&#1043;&#1050;&#1061;/&#1043;&#1050;&#1061;%20&#1043;&#1042;&#1057;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 "/>
      <sheetName val="Анадырь"/>
      <sheetName val="формула"/>
      <sheetName val="субс"/>
    </sheetNames>
    <sheetDataSet>
      <sheetData sheetId="0">
        <row r="9">
          <cell r="F9">
            <v>6.7313333333333336</v>
          </cell>
        </row>
      </sheetData>
      <sheetData sheetId="1"/>
      <sheetData sheetId="2">
        <row r="33">
          <cell r="Z33">
            <v>82963.538086662738</v>
          </cell>
        </row>
        <row r="129">
          <cell r="X129">
            <v>104.02428701274656</v>
          </cell>
          <cell r="Y129">
            <v>104.02428701274656</v>
          </cell>
          <cell r="AB129">
            <v>104.02428701274656</v>
          </cell>
          <cell r="AC129">
            <v>107.45430911181235</v>
          </cell>
          <cell r="AF129">
            <v>107.45430911181235</v>
          </cell>
          <cell r="AG129">
            <v>110.18941578159095</v>
          </cell>
          <cell r="AJ129">
            <v>110.18941578159095</v>
          </cell>
          <cell r="AK129">
            <v>113.83349724131418</v>
          </cell>
          <cell r="AN129">
            <v>113.83349724131418</v>
          </cell>
          <cell r="AO129">
            <v>116.7942585261743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 ХВС ВО"/>
      <sheetName val="ГВС"/>
    </sheetNames>
    <sheetDataSet>
      <sheetData sheetId="0"/>
      <sheetData sheetId="1"/>
      <sheetData sheetId="2">
        <row r="21">
          <cell r="H21">
            <v>64.900000000000006</v>
          </cell>
        </row>
        <row r="24">
          <cell r="H24">
            <v>45.75</v>
          </cell>
        </row>
        <row r="40">
          <cell r="H40">
            <v>4</v>
          </cell>
        </row>
        <row r="43">
          <cell r="H43">
            <v>5.75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Анадырь"/>
      <sheetName val="формула "/>
      <sheetName val="субс"/>
    </sheetNames>
    <sheetDataSet>
      <sheetData sheetId="0"/>
      <sheetData sheetId="1"/>
      <sheetData sheetId="2">
        <row r="26">
          <cell r="Z26">
            <v>28121.030090741191</v>
          </cell>
        </row>
        <row r="123">
          <cell r="X123">
            <v>11.996643371846153</v>
          </cell>
          <cell r="Y123">
            <v>27.772092677047322</v>
          </cell>
          <cell r="AB123">
            <v>26.34439278755595</v>
          </cell>
          <cell r="AC123">
            <v>26.34439278755595</v>
          </cell>
          <cell r="AF123">
            <v>26.34439278755595</v>
          </cell>
          <cell r="AG123">
            <v>27.892055107104316</v>
          </cell>
          <cell r="AJ123">
            <v>27.892055107104316</v>
          </cell>
          <cell r="AK123">
            <v>27.937861454846697</v>
          </cell>
          <cell r="AN123">
            <v>27.937861454846697</v>
          </cell>
          <cell r="AO123">
            <v>29.532693614640483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дырь "/>
    </sheetNames>
    <sheetDataSet>
      <sheetData sheetId="0">
        <row r="22">
          <cell r="Q22">
            <v>7.545448624218748E-2</v>
          </cell>
        </row>
        <row r="30">
          <cell r="O30">
            <v>4813.38144662578</v>
          </cell>
          <cell r="P30">
            <v>5528.2279867645566</v>
          </cell>
          <cell r="U30">
            <v>5414.9944174906032</v>
          </cell>
          <cell r="V30">
            <v>5414.9944174906032</v>
          </cell>
          <cell r="AA30">
            <v>5414.9944171992092</v>
          </cell>
          <cell r="AB30">
            <v>5701.0980902280799</v>
          </cell>
          <cell r="AG30">
            <v>5701.0980902753217</v>
          </cell>
          <cell r="AH30">
            <v>5722.848684459007</v>
          </cell>
          <cell r="AM30">
            <v>5722.8486845351699</v>
          </cell>
          <cell r="AN30">
            <v>6028.8336111567105</v>
          </cell>
        </row>
        <row r="31">
          <cell r="O31">
            <v>104.02428701274656</v>
          </cell>
          <cell r="P31">
            <v>104.02428701274656</v>
          </cell>
          <cell r="U31">
            <v>104.02428701274656</v>
          </cell>
          <cell r="V31">
            <v>107.45430911181235</v>
          </cell>
          <cell r="AA31">
            <v>107.45430911181235</v>
          </cell>
          <cell r="AB31">
            <v>110.18941578159095</v>
          </cell>
          <cell r="AG31">
            <v>110.18941578159095</v>
          </cell>
          <cell r="AH31">
            <v>113.83349724131418</v>
          </cell>
          <cell r="AM31">
            <v>113.83349724131418</v>
          </cell>
          <cell r="AN31">
            <v>116.7942585261743</v>
          </cell>
        </row>
        <row r="32">
          <cell r="O32">
            <v>473.84171287277559</v>
          </cell>
          <cell r="P32">
            <v>513.54630886217092</v>
          </cell>
          <cell r="U32">
            <v>505.15815259558474</v>
          </cell>
          <cell r="V32">
            <v>508.58817469465049</v>
          </cell>
          <cell r="AA32">
            <v>508.58817467306454</v>
          </cell>
          <cell r="AB32">
            <v>532.51737010290208</v>
          </cell>
          <cell r="AG32">
            <v>532.51737010640159</v>
          </cell>
          <cell r="AH32">
            <v>537.77269975050774</v>
          </cell>
          <cell r="AM32">
            <v>537.77269975614979</v>
          </cell>
          <cell r="AN32">
            <v>563.400320314091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A4" zoomScaleNormal="100" workbookViewId="0">
      <selection activeCell="B43" sqref="B43"/>
    </sheetView>
  </sheetViews>
  <sheetFormatPr defaultRowHeight="12.75" x14ac:dyDescent="0.2"/>
  <cols>
    <col min="1" max="1" width="5.7109375" customWidth="1"/>
    <col min="2" max="2" width="43.140625" customWidth="1"/>
    <col min="3" max="12" width="13.5703125" customWidth="1"/>
  </cols>
  <sheetData>
    <row r="1" spans="1:14" ht="15.75" x14ac:dyDescent="0.25">
      <c r="F1" s="3"/>
      <c r="G1" s="1"/>
      <c r="I1" s="48" t="s">
        <v>46</v>
      </c>
      <c r="J1" s="48"/>
      <c r="K1" s="48"/>
      <c r="L1" s="48"/>
    </row>
    <row r="2" spans="1:14" ht="15.75" x14ac:dyDescent="0.25">
      <c r="F2" s="3"/>
      <c r="G2" s="1"/>
      <c r="I2" s="48" t="s">
        <v>12</v>
      </c>
      <c r="J2" s="48"/>
      <c r="K2" s="48"/>
      <c r="L2" s="48"/>
    </row>
    <row r="3" spans="1:14" ht="15.75" x14ac:dyDescent="0.25">
      <c r="F3" s="3"/>
      <c r="G3" s="1"/>
      <c r="I3" s="48" t="s">
        <v>0</v>
      </c>
      <c r="J3" s="48"/>
      <c r="K3" s="48"/>
      <c r="L3" s="48"/>
    </row>
    <row r="4" spans="1:14" ht="15.75" x14ac:dyDescent="0.25">
      <c r="F4" s="3"/>
      <c r="G4" s="1"/>
      <c r="I4" s="48" t="s">
        <v>1</v>
      </c>
      <c r="J4" s="48"/>
      <c r="K4" s="48"/>
      <c r="L4" s="48"/>
    </row>
    <row r="5" spans="1:14" ht="15.75" x14ac:dyDescent="0.25">
      <c r="F5" s="2"/>
      <c r="G5" s="1"/>
      <c r="I5" s="49" t="s">
        <v>45</v>
      </c>
      <c r="J5" s="49"/>
      <c r="K5" s="49"/>
      <c r="L5" s="49"/>
    </row>
    <row r="7" spans="1:14" ht="15.75" x14ac:dyDescent="0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15.75" x14ac:dyDescent="0.2">
      <c r="A8" s="58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ht="15.75" x14ac:dyDescent="0.25">
      <c r="A9" s="1"/>
      <c r="B9" s="1"/>
      <c r="C9" s="1"/>
      <c r="D9" s="1"/>
      <c r="E9" s="1"/>
      <c r="F9" s="1"/>
    </row>
    <row r="10" spans="1:14" ht="17.25" customHeight="1" x14ac:dyDescent="0.2">
      <c r="A10" s="50" t="s">
        <v>16</v>
      </c>
      <c r="B10" s="52" t="s">
        <v>13</v>
      </c>
      <c r="C10" s="54" t="s">
        <v>17</v>
      </c>
      <c r="D10" s="55"/>
      <c r="E10" s="55"/>
      <c r="F10" s="55"/>
      <c r="G10" s="55"/>
      <c r="H10" s="55"/>
      <c r="I10" s="55"/>
      <c r="J10" s="55"/>
      <c r="K10" s="55"/>
      <c r="L10" s="56"/>
    </row>
    <row r="11" spans="1:14" ht="27.75" customHeight="1" x14ac:dyDescent="0.2">
      <c r="A11" s="59"/>
      <c r="B11" s="53"/>
      <c r="C11" s="7" t="s">
        <v>18</v>
      </c>
      <c r="D11" s="7" t="s">
        <v>19</v>
      </c>
      <c r="E11" s="7" t="s">
        <v>20</v>
      </c>
      <c r="F11" s="7" t="s">
        <v>21</v>
      </c>
      <c r="G11" s="7" t="s">
        <v>22</v>
      </c>
      <c r="H11" s="8" t="s">
        <v>23</v>
      </c>
      <c r="I11" s="7" t="s">
        <v>24</v>
      </c>
      <c r="J11" s="7" t="s">
        <v>25</v>
      </c>
      <c r="K11" s="7" t="s">
        <v>26</v>
      </c>
      <c r="L11" s="8" t="s">
        <v>27</v>
      </c>
    </row>
    <row r="12" spans="1:14" x14ac:dyDescent="0.2">
      <c r="A12" s="9">
        <v>1</v>
      </c>
      <c r="B12" s="10">
        <v>2</v>
      </c>
      <c r="C12" s="7">
        <f t="shared" ref="C12:L12" si="0">B12+1</f>
        <v>3</v>
      </c>
      <c r="D12" s="7">
        <f t="shared" si="0"/>
        <v>4</v>
      </c>
      <c r="E12" s="7">
        <f t="shared" si="0"/>
        <v>5</v>
      </c>
      <c r="F12" s="7">
        <f t="shared" si="0"/>
        <v>6</v>
      </c>
      <c r="G12" s="7">
        <f t="shared" si="0"/>
        <v>7</v>
      </c>
      <c r="H12" s="7">
        <f t="shared" si="0"/>
        <v>8</v>
      </c>
      <c r="I12" s="7">
        <f t="shared" si="0"/>
        <v>9</v>
      </c>
      <c r="J12" s="7">
        <f t="shared" si="0"/>
        <v>10</v>
      </c>
      <c r="K12" s="7">
        <f t="shared" si="0"/>
        <v>11</v>
      </c>
      <c r="L12" s="8">
        <f t="shared" si="0"/>
        <v>12</v>
      </c>
    </row>
    <row r="13" spans="1:14" ht="15.75" x14ac:dyDescent="0.2">
      <c r="A13" s="11" t="s">
        <v>2</v>
      </c>
      <c r="B13" s="12" t="s">
        <v>28</v>
      </c>
      <c r="C13" s="13"/>
      <c r="D13" s="14"/>
      <c r="E13" s="15"/>
      <c r="F13" s="16"/>
      <c r="G13" s="15"/>
      <c r="H13" s="16"/>
      <c r="I13" s="15"/>
      <c r="J13" s="16"/>
      <c r="K13" s="15"/>
      <c r="L13" s="16"/>
    </row>
    <row r="14" spans="1:14" ht="15.75" x14ac:dyDescent="0.2">
      <c r="A14" s="17" t="s">
        <v>29</v>
      </c>
      <c r="B14" s="18" t="s">
        <v>30</v>
      </c>
      <c r="C14" s="19">
        <f>[1]Анадырь!$X$129</f>
        <v>104.02428701274656</v>
      </c>
      <c r="D14" s="20">
        <f>[1]Анадырь!$Y$129</f>
        <v>104.02428701274656</v>
      </c>
      <c r="E14" s="19">
        <f>[1]Анадырь!$AB$129</f>
        <v>104.02428701274656</v>
      </c>
      <c r="F14" s="21">
        <f>[1]Анадырь!$AC$129</f>
        <v>107.45430911181235</v>
      </c>
      <c r="G14" s="19">
        <f>[1]Анадырь!$AF$129</f>
        <v>107.45430911181235</v>
      </c>
      <c r="H14" s="21">
        <f>[1]Анадырь!$AG$129</f>
        <v>110.18941578159095</v>
      </c>
      <c r="I14" s="19">
        <f>[1]Анадырь!$AJ$129</f>
        <v>110.18941578159095</v>
      </c>
      <c r="J14" s="21">
        <f>[1]Анадырь!$AK$129</f>
        <v>113.83349724131418</v>
      </c>
      <c r="K14" s="19">
        <f>[1]Анадырь!$AN$129</f>
        <v>113.83349724131418</v>
      </c>
      <c r="L14" s="21">
        <f>[1]Анадырь!$AO$129</f>
        <v>116.7942585261743</v>
      </c>
      <c r="N14" s="22"/>
    </row>
    <row r="15" spans="1:14" ht="15.75" x14ac:dyDescent="0.2">
      <c r="A15" s="17" t="s">
        <v>31</v>
      </c>
      <c r="B15" s="18" t="s">
        <v>32</v>
      </c>
      <c r="C15" s="19">
        <f>ROUND(64.9*1.016,2)</f>
        <v>65.94</v>
      </c>
      <c r="D15" s="20">
        <f>ROUND(C15*1.03,2)</f>
        <v>67.92</v>
      </c>
      <c r="E15" s="19">
        <f>D15</f>
        <v>67.92</v>
      </c>
      <c r="F15" s="21">
        <f>ROUND(E15*1.034,2)</f>
        <v>70.23</v>
      </c>
      <c r="G15" s="19">
        <f>F15</f>
        <v>70.23</v>
      </c>
      <c r="H15" s="21">
        <f>ROUND(G15*1.04,2)</f>
        <v>73.040000000000006</v>
      </c>
      <c r="I15" s="19">
        <f>H15</f>
        <v>73.040000000000006</v>
      </c>
      <c r="J15" s="21">
        <f>ROUND(I15*1.04,2)</f>
        <v>75.959999999999994</v>
      </c>
      <c r="K15" s="19">
        <f>J15</f>
        <v>75.959999999999994</v>
      </c>
      <c r="L15" s="21">
        <f>ROUND(K15*1.04,2)</f>
        <v>79</v>
      </c>
      <c r="N15" s="23">
        <f>'[2]прил 3 ХВС ВО'!$H$21</f>
        <v>64.900000000000006</v>
      </c>
    </row>
    <row r="16" spans="1:14" ht="15.75" x14ac:dyDescent="0.2">
      <c r="A16" s="24" t="s">
        <v>3</v>
      </c>
      <c r="B16" s="25" t="s">
        <v>33</v>
      </c>
      <c r="C16" s="19"/>
      <c r="D16" s="20"/>
      <c r="E16" s="19"/>
      <c r="F16" s="21"/>
      <c r="G16" s="19"/>
      <c r="H16" s="21"/>
      <c r="I16" s="19"/>
      <c r="J16" s="21"/>
      <c r="K16" s="19"/>
      <c r="L16" s="21"/>
      <c r="N16" s="22"/>
    </row>
    <row r="17" spans="1:14" ht="15.75" x14ac:dyDescent="0.2">
      <c r="A17" s="17" t="s">
        <v>34</v>
      </c>
      <c r="B17" s="18" t="s">
        <v>30</v>
      </c>
      <c r="C17" s="19">
        <f t="shared" ref="C17:H17" si="1">C14</f>
        <v>104.02428701274656</v>
      </c>
      <c r="D17" s="21">
        <f t="shared" si="1"/>
        <v>104.02428701274656</v>
      </c>
      <c r="E17" s="19">
        <f t="shared" si="1"/>
        <v>104.02428701274656</v>
      </c>
      <c r="F17" s="21">
        <f t="shared" si="1"/>
        <v>107.45430911181235</v>
      </c>
      <c r="G17" s="19">
        <f t="shared" si="1"/>
        <v>107.45430911181235</v>
      </c>
      <c r="H17" s="21">
        <f t="shared" si="1"/>
        <v>110.18941578159095</v>
      </c>
      <c r="I17" s="19">
        <f>I14</f>
        <v>110.18941578159095</v>
      </c>
      <c r="J17" s="21">
        <f>J14</f>
        <v>113.83349724131418</v>
      </c>
      <c r="K17" s="19">
        <f>K14</f>
        <v>113.83349724131418</v>
      </c>
      <c r="L17" s="21">
        <f>L14</f>
        <v>116.7942585261743</v>
      </c>
      <c r="N17" s="22"/>
    </row>
    <row r="18" spans="1:14" ht="15.75" x14ac:dyDescent="0.25">
      <c r="A18" s="26" t="s">
        <v>35</v>
      </c>
      <c r="B18" s="27" t="s">
        <v>32</v>
      </c>
      <c r="C18" s="28">
        <f>ROUND(45.75*1.016,2)</f>
        <v>46.48</v>
      </c>
      <c r="D18" s="29">
        <f>ROUND(C18*1.03,2)</f>
        <v>47.87</v>
      </c>
      <c r="E18" s="28">
        <f>D18</f>
        <v>47.87</v>
      </c>
      <c r="F18" s="30">
        <f>ROUND(E18*1.034,2)</f>
        <v>49.5</v>
      </c>
      <c r="G18" s="28">
        <f>F18</f>
        <v>49.5</v>
      </c>
      <c r="H18" s="30">
        <f>ROUND(G18*1.04,2)</f>
        <v>51.48</v>
      </c>
      <c r="I18" s="28">
        <f>H18</f>
        <v>51.48</v>
      </c>
      <c r="J18" s="30">
        <f>ROUND(I18*1.04,2)</f>
        <v>53.54</v>
      </c>
      <c r="K18" s="28">
        <f>J18</f>
        <v>53.54</v>
      </c>
      <c r="L18" s="30">
        <f>ROUND(K18*1.04,2)</f>
        <v>55.68</v>
      </c>
      <c r="N18" s="22">
        <f>'[2]прил 3 ХВС ВО'!$H$24</f>
        <v>45.75</v>
      </c>
    </row>
    <row r="19" spans="1:14" ht="15.75" x14ac:dyDescent="0.25">
      <c r="A19" s="31"/>
      <c r="B19" s="32"/>
      <c r="C19" s="33"/>
      <c r="D19" s="33"/>
      <c r="E19" s="34"/>
      <c r="F19" s="34"/>
    </row>
    <row r="20" spans="1:14" ht="15.75" x14ac:dyDescent="0.25">
      <c r="F20" s="3"/>
      <c r="I20" s="48" t="s">
        <v>47</v>
      </c>
      <c r="J20" s="48"/>
      <c r="K20" s="48"/>
      <c r="L20" s="48"/>
    </row>
    <row r="21" spans="1:14" ht="15.75" x14ac:dyDescent="0.25">
      <c r="F21" s="3"/>
      <c r="I21" s="48" t="s">
        <v>12</v>
      </c>
      <c r="J21" s="48"/>
      <c r="K21" s="48"/>
      <c r="L21" s="48"/>
    </row>
    <row r="22" spans="1:14" ht="15.75" x14ac:dyDescent="0.25">
      <c r="F22" s="3"/>
      <c r="I22" s="48" t="s">
        <v>0</v>
      </c>
      <c r="J22" s="48"/>
      <c r="K22" s="48"/>
      <c r="L22" s="48"/>
    </row>
    <row r="23" spans="1:14" ht="15.75" x14ac:dyDescent="0.25">
      <c r="F23" s="3"/>
      <c r="I23" s="48" t="s">
        <v>1</v>
      </c>
      <c r="J23" s="48"/>
      <c r="K23" s="48"/>
      <c r="L23" s="48"/>
    </row>
    <row r="24" spans="1:14" ht="15.75" x14ac:dyDescent="0.25">
      <c r="F24" s="2"/>
      <c r="I24" s="49" t="s">
        <v>45</v>
      </c>
      <c r="J24" s="49"/>
      <c r="K24" s="49"/>
      <c r="L24" s="49"/>
    </row>
    <row r="26" spans="1:14" ht="15.75" x14ac:dyDescent="0.25">
      <c r="A26" s="57" t="s">
        <v>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4" ht="15.75" x14ac:dyDescent="0.2">
      <c r="A27" s="58" t="s">
        <v>36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9" spans="1:14" ht="16.5" customHeight="1" x14ac:dyDescent="0.2">
      <c r="A29" s="50" t="s">
        <v>16</v>
      </c>
      <c r="B29" s="52" t="s">
        <v>13</v>
      </c>
      <c r="C29" s="54" t="s">
        <v>17</v>
      </c>
      <c r="D29" s="55"/>
      <c r="E29" s="55"/>
      <c r="F29" s="55"/>
      <c r="G29" s="55"/>
      <c r="H29" s="55"/>
      <c r="I29" s="55"/>
      <c r="J29" s="55"/>
      <c r="K29" s="55"/>
      <c r="L29" s="56"/>
    </row>
    <row r="30" spans="1:14" ht="27" customHeight="1" x14ac:dyDescent="0.2">
      <c r="A30" s="51"/>
      <c r="B30" s="53"/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8" t="s">
        <v>23</v>
      </c>
      <c r="I30" s="7" t="s">
        <v>24</v>
      </c>
      <c r="J30" s="7" t="s">
        <v>25</v>
      </c>
      <c r="K30" s="7" t="s">
        <v>26</v>
      </c>
      <c r="L30" s="8" t="s">
        <v>27</v>
      </c>
    </row>
    <row r="31" spans="1:14" x14ac:dyDescent="0.2">
      <c r="A31" s="9">
        <v>1</v>
      </c>
      <c r="B31" s="10">
        <v>2</v>
      </c>
      <c r="C31" s="7">
        <f t="shared" ref="C31:L31" si="2">B31+1</f>
        <v>3</v>
      </c>
      <c r="D31" s="7">
        <f t="shared" si="2"/>
        <v>4</v>
      </c>
      <c r="E31" s="7">
        <f t="shared" si="2"/>
        <v>5</v>
      </c>
      <c r="F31" s="7">
        <f t="shared" si="2"/>
        <v>6</v>
      </c>
      <c r="G31" s="7">
        <f t="shared" si="2"/>
        <v>7</v>
      </c>
      <c r="H31" s="7">
        <f t="shared" si="2"/>
        <v>8</v>
      </c>
      <c r="I31" s="7">
        <f t="shared" si="2"/>
        <v>9</v>
      </c>
      <c r="J31" s="7">
        <f t="shared" si="2"/>
        <v>10</v>
      </c>
      <c r="K31" s="7">
        <f t="shared" si="2"/>
        <v>11</v>
      </c>
      <c r="L31" s="8">
        <f t="shared" si="2"/>
        <v>12</v>
      </c>
    </row>
    <row r="32" spans="1:14" ht="15.75" x14ac:dyDescent="0.2">
      <c r="A32" s="11" t="s">
        <v>2</v>
      </c>
      <c r="B32" s="12" t="s">
        <v>28</v>
      </c>
      <c r="C32" s="13"/>
      <c r="D32" s="14"/>
      <c r="E32" s="15"/>
      <c r="F32" s="16"/>
      <c r="G32" s="15"/>
      <c r="H32" s="16"/>
      <c r="I32" s="15"/>
      <c r="J32" s="16"/>
      <c r="K32" s="15"/>
      <c r="L32" s="16"/>
    </row>
    <row r="33" spans="1:14" ht="15.75" x14ac:dyDescent="0.2">
      <c r="A33" s="17" t="s">
        <v>29</v>
      </c>
      <c r="B33" s="18" t="s">
        <v>30</v>
      </c>
      <c r="C33" s="19">
        <f>[3]Анадырь!$X$123</f>
        <v>11.996643371846153</v>
      </c>
      <c r="D33" s="20">
        <f>[3]Анадырь!$Y$123</f>
        <v>27.772092677047322</v>
      </c>
      <c r="E33" s="19">
        <f>[3]Анадырь!$AB$123</f>
        <v>26.34439278755595</v>
      </c>
      <c r="F33" s="21">
        <f>[3]Анадырь!$AC$123</f>
        <v>26.34439278755595</v>
      </c>
      <c r="G33" s="19">
        <f>[3]Анадырь!$AF$123</f>
        <v>26.34439278755595</v>
      </c>
      <c r="H33" s="21">
        <f>[3]Анадырь!$AG$123</f>
        <v>27.892055107104316</v>
      </c>
      <c r="I33" s="19">
        <f>[3]Анадырь!$AJ$123</f>
        <v>27.892055107104316</v>
      </c>
      <c r="J33" s="21">
        <f>[3]Анадырь!$AK$123</f>
        <v>27.937861454846697</v>
      </c>
      <c r="K33" s="19">
        <f>[3]Анадырь!$AN$123</f>
        <v>27.937861454846697</v>
      </c>
      <c r="L33" s="21">
        <f>[3]Анадырь!$AO$123</f>
        <v>29.532693614640483</v>
      </c>
      <c r="N33" s="22"/>
    </row>
    <row r="34" spans="1:14" ht="15.75" x14ac:dyDescent="0.2">
      <c r="A34" s="17" t="s">
        <v>31</v>
      </c>
      <c r="B34" s="18" t="s">
        <v>32</v>
      </c>
      <c r="C34" s="19">
        <f>ROUND(4*1.016,2)</f>
        <v>4.0599999999999996</v>
      </c>
      <c r="D34" s="20">
        <f>ROUND(C34*1.03,2)</f>
        <v>4.18</v>
      </c>
      <c r="E34" s="19">
        <f>D34</f>
        <v>4.18</v>
      </c>
      <c r="F34" s="21">
        <f>ROUND(E34*1.034,2)</f>
        <v>4.32</v>
      </c>
      <c r="G34" s="19">
        <f>F34</f>
        <v>4.32</v>
      </c>
      <c r="H34" s="21">
        <f>ROUND(G34*1.04,2)</f>
        <v>4.49</v>
      </c>
      <c r="I34" s="19">
        <f>H34</f>
        <v>4.49</v>
      </c>
      <c r="J34" s="21">
        <f>ROUND(I34*1.04,2)</f>
        <v>4.67</v>
      </c>
      <c r="K34" s="19">
        <f>J34</f>
        <v>4.67</v>
      </c>
      <c r="L34" s="21">
        <f>ROUND(K34*1.04,2)</f>
        <v>4.8600000000000003</v>
      </c>
      <c r="N34" s="23">
        <f>'[2]прил 3 ХВС ВО'!$H$40</f>
        <v>4</v>
      </c>
    </row>
    <row r="35" spans="1:14" ht="15.75" x14ac:dyDescent="0.2">
      <c r="A35" s="24" t="s">
        <v>3</v>
      </c>
      <c r="B35" s="25" t="s">
        <v>33</v>
      </c>
      <c r="C35" s="19"/>
      <c r="D35" s="20"/>
      <c r="E35" s="19"/>
      <c r="F35" s="21"/>
      <c r="G35" s="19"/>
      <c r="H35" s="21"/>
      <c r="I35" s="19"/>
      <c r="J35" s="21"/>
      <c r="K35" s="19"/>
      <c r="L35" s="21"/>
      <c r="N35" s="22"/>
    </row>
    <row r="36" spans="1:14" ht="15.75" x14ac:dyDescent="0.2">
      <c r="A36" s="17" t="s">
        <v>34</v>
      </c>
      <c r="B36" s="18" t="s">
        <v>30</v>
      </c>
      <c r="C36" s="19">
        <f t="shared" ref="C36:H36" si="3">C33</f>
        <v>11.996643371846153</v>
      </c>
      <c r="D36" s="20">
        <f t="shared" si="3"/>
        <v>27.772092677047322</v>
      </c>
      <c r="E36" s="19">
        <f t="shared" si="3"/>
        <v>26.34439278755595</v>
      </c>
      <c r="F36" s="21">
        <f t="shared" si="3"/>
        <v>26.34439278755595</v>
      </c>
      <c r="G36" s="19">
        <f t="shared" si="3"/>
        <v>26.34439278755595</v>
      </c>
      <c r="H36" s="21">
        <f t="shared" si="3"/>
        <v>27.892055107104316</v>
      </c>
      <c r="I36" s="19">
        <f>I33</f>
        <v>27.892055107104316</v>
      </c>
      <c r="J36" s="21">
        <f>J33</f>
        <v>27.937861454846697</v>
      </c>
      <c r="K36" s="19">
        <f>K33</f>
        <v>27.937861454846697</v>
      </c>
      <c r="L36" s="21">
        <f>L33</f>
        <v>29.532693614640483</v>
      </c>
      <c r="N36" s="22"/>
    </row>
    <row r="37" spans="1:14" ht="15.75" x14ac:dyDescent="0.25">
      <c r="A37" s="26" t="s">
        <v>35</v>
      </c>
      <c r="B37" s="27" t="s">
        <v>32</v>
      </c>
      <c r="C37" s="28">
        <f>ROUND(5.75*1.016,2)</f>
        <v>5.84</v>
      </c>
      <c r="D37" s="29">
        <f>ROUND(C37*1.03,2)</f>
        <v>6.02</v>
      </c>
      <c r="E37" s="28">
        <f>D37</f>
        <v>6.02</v>
      </c>
      <c r="F37" s="30">
        <f>ROUND(E37*1.034,2)</f>
        <v>6.22</v>
      </c>
      <c r="G37" s="28">
        <f>F37</f>
        <v>6.22</v>
      </c>
      <c r="H37" s="30">
        <f>ROUND(G37*1.04,2)</f>
        <v>6.47</v>
      </c>
      <c r="I37" s="28">
        <f>H37</f>
        <v>6.47</v>
      </c>
      <c r="J37" s="30">
        <f>ROUND(I37*1.04,2)</f>
        <v>6.73</v>
      </c>
      <c r="K37" s="28">
        <f>J37</f>
        <v>6.73</v>
      </c>
      <c r="L37" s="30">
        <f>ROUND(K37*1.04,2)</f>
        <v>7</v>
      </c>
      <c r="N37" s="22">
        <f>'[2]прил 3 ХВС ВО'!$H$43</f>
        <v>5.75</v>
      </c>
    </row>
    <row r="38" spans="1:14" x14ac:dyDescent="0.2">
      <c r="N38" s="22"/>
    </row>
  </sheetData>
  <mergeCells count="20">
    <mergeCell ref="I20:L20"/>
    <mergeCell ref="I1:L1"/>
    <mergeCell ref="A7:L7"/>
    <mergeCell ref="A8:L8"/>
    <mergeCell ref="A10:A11"/>
    <mergeCell ref="B10:B11"/>
    <mergeCell ref="C10:L10"/>
    <mergeCell ref="I2:L2"/>
    <mergeCell ref="I3:L3"/>
    <mergeCell ref="I4:L4"/>
    <mergeCell ref="I5:L5"/>
    <mergeCell ref="I21:L21"/>
    <mergeCell ref="I22:L22"/>
    <mergeCell ref="I23:L23"/>
    <mergeCell ref="I24:L24"/>
    <mergeCell ref="A29:A30"/>
    <mergeCell ref="B29:B30"/>
    <mergeCell ref="C29:L29"/>
    <mergeCell ref="A26:L26"/>
    <mergeCell ref="A27:L27"/>
  </mergeCells>
  <printOptions horizontalCentered="1"/>
  <pageMargins left="0.59055118110236227" right="0.39370078740157483" top="1.1811023622047245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opLeftCell="A22" zoomScaleNormal="100" workbookViewId="0">
      <selection activeCell="L13" sqref="L13"/>
    </sheetView>
  </sheetViews>
  <sheetFormatPr defaultColWidth="9.140625" defaultRowHeight="15.75" x14ac:dyDescent="0.25"/>
  <cols>
    <col min="1" max="1" width="5.7109375" style="1" customWidth="1"/>
    <col min="2" max="2" width="17.5703125" style="1" customWidth="1"/>
    <col min="3" max="3" width="13" style="1" customWidth="1"/>
    <col min="4" max="4" width="16.42578125" style="1" customWidth="1"/>
    <col min="5" max="5" width="13.85546875" style="1" customWidth="1"/>
    <col min="6" max="6" width="15.85546875" style="1" customWidth="1"/>
    <col min="7" max="7" width="16.5703125" style="1" customWidth="1"/>
    <col min="8" max="8" width="13.42578125" style="1" customWidth="1"/>
    <col min="9" max="9" width="13.5703125" style="1" customWidth="1"/>
    <col min="10" max="16384" width="9.140625" style="1"/>
  </cols>
  <sheetData>
    <row r="1" spans="1:9" x14ac:dyDescent="0.25">
      <c r="E1" s="48" t="s">
        <v>48</v>
      </c>
      <c r="F1" s="48"/>
      <c r="G1" s="48"/>
      <c r="H1" s="5"/>
    </row>
    <row r="2" spans="1:9" x14ac:dyDescent="0.25">
      <c r="E2" s="48" t="s">
        <v>12</v>
      </c>
      <c r="F2" s="48"/>
      <c r="G2" s="48"/>
      <c r="H2" s="5"/>
    </row>
    <row r="3" spans="1:9" x14ac:dyDescent="0.25">
      <c r="E3" s="48" t="s">
        <v>0</v>
      </c>
      <c r="F3" s="48"/>
      <c r="G3" s="48"/>
      <c r="H3" s="5"/>
    </row>
    <row r="4" spans="1:9" x14ac:dyDescent="0.25">
      <c r="E4" s="48" t="s">
        <v>1</v>
      </c>
      <c r="F4" s="48"/>
      <c r="G4" s="48"/>
      <c r="H4" s="5"/>
    </row>
    <row r="5" spans="1:9" x14ac:dyDescent="0.25">
      <c r="E5" s="49" t="s">
        <v>45</v>
      </c>
      <c r="F5" s="49"/>
      <c r="G5" s="49"/>
      <c r="H5" s="6"/>
    </row>
    <row r="7" spans="1:9" x14ac:dyDescent="0.25">
      <c r="A7" s="57" t="s">
        <v>14</v>
      </c>
      <c r="B7" s="57"/>
      <c r="C7" s="57"/>
      <c r="D7" s="57"/>
      <c r="E7" s="57"/>
      <c r="F7" s="57"/>
      <c r="G7" s="57"/>
    </row>
    <row r="8" spans="1:9" ht="39.75" customHeight="1" x14ac:dyDescent="0.25">
      <c r="A8" s="58" t="s">
        <v>37</v>
      </c>
      <c r="B8" s="58"/>
      <c r="C8" s="58"/>
      <c r="D8" s="58"/>
      <c r="E8" s="58"/>
      <c r="F8" s="58"/>
      <c r="G8" s="58"/>
    </row>
    <row r="10" spans="1:9" ht="38.25" customHeight="1" x14ac:dyDescent="0.25">
      <c r="A10" s="60" t="s">
        <v>38</v>
      </c>
      <c r="B10" s="60" t="s">
        <v>13</v>
      </c>
      <c r="C10" s="60" t="s">
        <v>39</v>
      </c>
      <c r="D10" s="63" t="s">
        <v>40</v>
      </c>
      <c r="E10" s="64"/>
      <c r="F10" s="60" t="s">
        <v>41</v>
      </c>
      <c r="G10" s="60" t="s">
        <v>42</v>
      </c>
    </row>
    <row r="11" spans="1:9" x14ac:dyDescent="0.25">
      <c r="A11" s="61"/>
      <c r="B11" s="61"/>
      <c r="C11" s="61"/>
      <c r="D11" s="60" t="s">
        <v>43</v>
      </c>
      <c r="E11" s="60" t="s">
        <v>44</v>
      </c>
      <c r="F11" s="61"/>
      <c r="G11" s="61"/>
    </row>
    <row r="12" spans="1:9" ht="52.5" customHeight="1" x14ac:dyDescent="0.25">
      <c r="A12" s="62"/>
      <c r="B12" s="62"/>
      <c r="C12" s="62"/>
      <c r="D12" s="62"/>
      <c r="E12" s="62"/>
      <c r="F12" s="62"/>
      <c r="G12" s="62"/>
    </row>
    <row r="13" spans="1:9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9" ht="25.5" x14ac:dyDescent="0.25">
      <c r="A14" s="35" t="s">
        <v>2</v>
      </c>
      <c r="B14" s="60" t="s">
        <v>28</v>
      </c>
      <c r="C14" s="36" t="s">
        <v>18</v>
      </c>
      <c r="D14" s="37">
        <f>'[4]Анадырь '!$O$31</f>
        <v>104.02428701274656</v>
      </c>
      <c r="E14" s="38">
        <f>'[4]Анадырь '!$O$30</f>
        <v>4813.38144662578</v>
      </c>
      <c r="F14" s="39">
        <f>'[4]Анадырь '!$O$32</f>
        <v>473.84171287277559</v>
      </c>
      <c r="G14" s="40">
        <f>ROUND(247.33*1.016,2)</f>
        <v>251.29</v>
      </c>
      <c r="I14" s="41">
        <v>247.33</v>
      </c>
    </row>
    <row r="15" spans="1:9" ht="25.5" x14ac:dyDescent="0.25">
      <c r="A15" s="42" t="s">
        <v>3</v>
      </c>
      <c r="B15" s="61"/>
      <c r="C15" s="43" t="s">
        <v>19</v>
      </c>
      <c r="D15" s="44">
        <f>'[4]Анадырь '!$P$31</f>
        <v>104.02428701274656</v>
      </c>
      <c r="E15" s="45">
        <f>'[4]Анадырь '!$P$30</f>
        <v>5528.2279867645566</v>
      </c>
      <c r="F15" s="46">
        <f>'[4]Анадырь '!$P$32</f>
        <v>513.54630886217092</v>
      </c>
      <c r="G15" s="47">
        <f>ROUND(G14*1.03,2)</f>
        <v>258.83</v>
      </c>
    </row>
    <row r="16" spans="1:9" ht="25.5" x14ac:dyDescent="0.25">
      <c r="A16" s="35" t="s">
        <v>4</v>
      </c>
      <c r="B16" s="61"/>
      <c r="C16" s="36" t="s">
        <v>20</v>
      </c>
      <c r="D16" s="37">
        <f>'[4]Анадырь '!$U$31</f>
        <v>104.02428701274656</v>
      </c>
      <c r="E16" s="38">
        <f>'[4]Анадырь '!$U$30</f>
        <v>5414.9944174906032</v>
      </c>
      <c r="F16" s="39">
        <f>'[4]Анадырь '!$U$32</f>
        <v>505.15815259558474</v>
      </c>
      <c r="G16" s="40">
        <f>G15</f>
        <v>258.83</v>
      </c>
    </row>
    <row r="17" spans="1:7" ht="25.5" x14ac:dyDescent="0.25">
      <c r="A17" s="42" t="s">
        <v>5</v>
      </c>
      <c r="B17" s="61"/>
      <c r="C17" s="43" t="s">
        <v>21</v>
      </c>
      <c r="D17" s="44">
        <f>'[4]Анадырь '!$V$31</f>
        <v>107.45430911181235</v>
      </c>
      <c r="E17" s="45">
        <f>'[4]Анадырь '!$V$30</f>
        <v>5414.9944174906032</v>
      </c>
      <c r="F17" s="46">
        <f>'[4]Анадырь '!$V$32</f>
        <v>508.58817469465049</v>
      </c>
      <c r="G17" s="47">
        <f>ROUND(G16*1.034,2)</f>
        <v>267.63</v>
      </c>
    </row>
    <row r="18" spans="1:7" ht="25.5" x14ac:dyDescent="0.25">
      <c r="A18" s="35" t="s">
        <v>6</v>
      </c>
      <c r="B18" s="61"/>
      <c r="C18" s="36" t="s">
        <v>22</v>
      </c>
      <c r="D18" s="37">
        <f>'[4]Анадырь '!$AA$31</f>
        <v>107.45430911181235</v>
      </c>
      <c r="E18" s="38">
        <f>'[4]Анадырь '!$AA$30</f>
        <v>5414.9944171992092</v>
      </c>
      <c r="F18" s="39">
        <f>'[4]Анадырь '!$AA$32</f>
        <v>508.58817467306454</v>
      </c>
      <c r="G18" s="40">
        <f>G17</f>
        <v>267.63</v>
      </c>
    </row>
    <row r="19" spans="1:7" ht="25.5" x14ac:dyDescent="0.25">
      <c r="A19" s="42" t="s">
        <v>7</v>
      </c>
      <c r="B19" s="61"/>
      <c r="C19" s="43" t="s">
        <v>23</v>
      </c>
      <c r="D19" s="44">
        <f>'[4]Анадырь '!$AB$31</f>
        <v>110.18941578159095</v>
      </c>
      <c r="E19" s="45">
        <f>'[4]Анадырь '!$AB$30</f>
        <v>5701.0980902280799</v>
      </c>
      <c r="F19" s="46">
        <f>'[4]Анадырь '!$AB$32</f>
        <v>532.51737010290208</v>
      </c>
      <c r="G19" s="47">
        <f>ROUND(G18*1.04,2)</f>
        <v>278.33999999999997</v>
      </c>
    </row>
    <row r="20" spans="1:7" ht="25.5" x14ac:dyDescent="0.25">
      <c r="A20" s="35" t="s">
        <v>8</v>
      </c>
      <c r="B20" s="61"/>
      <c r="C20" s="36" t="s">
        <v>24</v>
      </c>
      <c r="D20" s="37">
        <f>'[4]Анадырь '!$AG$31</f>
        <v>110.18941578159095</v>
      </c>
      <c r="E20" s="38">
        <f>'[4]Анадырь '!$AG$30</f>
        <v>5701.0980902753217</v>
      </c>
      <c r="F20" s="39">
        <f>'[4]Анадырь '!$AG$32</f>
        <v>532.51737010640159</v>
      </c>
      <c r="G20" s="40">
        <f>G19</f>
        <v>278.33999999999997</v>
      </c>
    </row>
    <row r="21" spans="1:7" ht="25.5" x14ac:dyDescent="0.25">
      <c r="A21" s="42" t="s">
        <v>9</v>
      </c>
      <c r="B21" s="61"/>
      <c r="C21" s="43" t="s">
        <v>25</v>
      </c>
      <c r="D21" s="44">
        <f>'[4]Анадырь '!$AH$31</f>
        <v>113.83349724131418</v>
      </c>
      <c r="E21" s="45">
        <f>'[4]Анадырь '!$AH$30</f>
        <v>5722.848684459007</v>
      </c>
      <c r="F21" s="46">
        <f>'[4]Анадырь '!$AH$32</f>
        <v>537.77269975050774</v>
      </c>
      <c r="G21" s="47">
        <f>ROUND(G20*1.04,2)</f>
        <v>289.47000000000003</v>
      </c>
    </row>
    <row r="22" spans="1:7" ht="25.5" x14ac:dyDescent="0.25">
      <c r="A22" s="35" t="s">
        <v>10</v>
      </c>
      <c r="B22" s="61"/>
      <c r="C22" s="36" t="s">
        <v>26</v>
      </c>
      <c r="D22" s="37">
        <f>'[4]Анадырь '!$AM$31</f>
        <v>113.83349724131418</v>
      </c>
      <c r="E22" s="38">
        <f>'[4]Анадырь '!$AM$30</f>
        <v>5722.8486845351699</v>
      </c>
      <c r="F22" s="39">
        <f>'[4]Анадырь '!$AM$32</f>
        <v>537.77269975614979</v>
      </c>
      <c r="G22" s="40">
        <f>G21</f>
        <v>289.47000000000003</v>
      </c>
    </row>
    <row r="23" spans="1:7" ht="25.5" x14ac:dyDescent="0.25">
      <c r="A23" s="42" t="s">
        <v>11</v>
      </c>
      <c r="B23" s="62"/>
      <c r="C23" s="43" t="s">
        <v>27</v>
      </c>
      <c r="D23" s="44">
        <f>'[4]Анадырь '!$AN$31</f>
        <v>116.7942585261743</v>
      </c>
      <c r="E23" s="45">
        <f>'[4]Анадырь '!$AN$30</f>
        <v>6028.8336111567105</v>
      </c>
      <c r="F23" s="46">
        <f>'[4]Анадырь '!$AN$32</f>
        <v>563.400320314091</v>
      </c>
      <c r="G23" s="47">
        <f>ROUND(G22*1.04,2)</f>
        <v>301.05</v>
      </c>
    </row>
  </sheetData>
  <mergeCells count="16">
    <mergeCell ref="E5:G5"/>
    <mergeCell ref="B14:B23"/>
    <mergeCell ref="E1:G1"/>
    <mergeCell ref="E2:G2"/>
    <mergeCell ref="E3:G3"/>
    <mergeCell ref="E4:G4"/>
    <mergeCell ref="A7:G7"/>
    <mergeCell ref="A8:G8"/>
    <mergeCell ref="A10:A12"/>
    <mergeCell ref="B10:B12"/>
    <mergeCell ref="C10:C12"/>
    <mergeCell ref="D10:E10"/>
    <mergeCell ref="F10:F12"/>
    <mergeCell ref="G10:G12"/>
    <mergeCell ref="D11:D12"/>
    <mergeCell ref="E11:E1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тар ВС ВО</vt:lpstr>
      <vt:lpstr>тар ГВС</vt:lpstr>
      <vt:lpstr>'тар ВС ВО'!Область_печати</vt:lpstr>
      <vt:lpstr>'тар ГВС'!Область_печати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ZamDirectora</cp:lastModifiedBy>
  <cp:lastPrinted>2018-12-20T21:04:36Z</cp:lastPrinted>
  <dcterms:created xsi:type="dcterms:W3CDTF">1996-10-08T23:32:33Z</dcterms:created>
  <dcterms:modified xsi:type="dcterms:W3CDTF">2018-12-23T21:53:58Z</dcterms:modified>
</cp:coreProperties>
</file>